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90" windowHeight="9540"/>
  </bookViews>
  <sheets>
    <sheet name="стр.1_4" sheetId="1" r:id="rId1"/>
    <sheet name="Лист1" sheetId="2" r:id="rId2"/>
  </sheets>
  <definedNames>
    <definedName name="Z_3244D941_77CE_42E3_91DD_30FADD3B92B4_.wvu.Cols" localSheetId="0" hidden="1">стр.1_4!#REF!</definedName>
    <definedName name="Z_3244D941_77CE_42E3_91DD_30FADD3B92B4_.wvu.PrintArea" localSheetId="0" hidden="1">стр.1_4!$A$2:$N$457</definedName>
    <definedName name="Z_653F0D0F_5014_4CFC_AAAF_89489C713EA9_.wvu.Cols" localSheetId="0" hidden="1">стр.1_4!#REF!</definedName>
    <definedName name="Z_653F0D0F_5014_4CFC_AAAF_89489C713EA9_.wvu.PrintArea" localSheetId="0" hidden="1">стр.1_4!$A$2:$N$457</definedName>
    <definedName name="Z_84AE463F_C5A4_4780_BF3B_00291B014465_.wvu.Cols" localSheetId="0" hidden="1">стр.1_4!#REF!</definedName>
    <definedName name="Z_84AE463F_C5A4_4780_BF3B_00291B014465_.wvu.PrintArea" localSheetId="0" hidden="1">стр.1_4!$A$2:$N$457</definedName>
    <definedName name="_xlnm.Print_Area" localSheetId="0">стр.1_4!$A$1:$N$457</definedName>
  </definedNames>
  <calcPr calcId="125725"/>
  <customWorkbookViews>
    <customWorkbookView name="n.osipovich - Личное представление" guid="{653F0D0F-5014-4CFC-AAAF-89489C713EA9}" mergeInterval="0" personalView="1" maximized="1" xWindow="1" yWindow="1" windowWidth="1440" windowHeight="670" activeSheetId="1"/>
    <customWorkbookView name="g.ilyuschenko - Личное представление" guid="{3244D941-77CE-42E3-91DD-30FADD3B92B4}" mergeInterval="0" personalView="1" maximized="1" xWindow="1" yWindow="1" windowWidth="1920" windowHeight="808" activeSheetId="1"/>
    <customWorkbookView name="m.kolmogorova - Личное представление" guid="{84AE463F-C5A4-4780-BF3B-00291B014465}" mergeInterval="0" personalView="1" maximized="1" xWindow="1" yWindow="1" windowWidth="1440" windowHeight="575" activeSheetId="1"/>
  </customWorkbookViews>
</workbook>
</file>

<file path=xl/calcChain.xml><?xml version="1.0" encoding="utf-8"?>
<calcChain xmlns="http://schemas.openxmlformats.org/spreadsheetml/2006/main">
  <c r="I240" i="1"/>
  <c r="J337"/>
  <c r="K337" s="1"/>
  <c r="L337" s="1"/>
  <c r="M337" s="1"/>
  <c r="J341"/>
  <c r="K341" s="1"/>
  <c r="L341" s="1"/>
  <c r="M341" s="1"/>
  <c r="J342"/>
  <c r="K342" s="1"/>
  <c r="L342" s="1"/>
  <c r="M342" s="1"/>
  <c r="K364"/>
  <c r="L364"/>
  <c r="M364" s="1"/>
  <c r="J364"/>
  <c r="J370"/>
  <c r="K370"/>
  <c r="K369" s="1"/>
  <c r="L370"/>
  <c r="M370"/>
  <c r="M369" s="1"/>
  <c r="I370"/>
  <c r="J369"/>
  <c r="L369"/>
  <c r="I369"/>
  <c r="J384"/>
  <c r="K384"/>
  <c r="L384"/>
  <c r="M384"/>
  <c r="I384"/>
  <c r="M396"/>
  <c r="M395" s="1"/>
  <c r="N380"/>
  <c r="N378"/>
  <c r="N372"/>
  <c r="N373"/>
  <c r="N374"/>
  <c r="N375"/>
  <c r="N376"/>
  <c r="N377"/>
  <c r="N379"/>
  <c r="N381"/>
  <c r="N382"/>
  <c r="N384"/>
  <c r="N385"/>
  <c r="N386"/>
  <c r="N387"/>
  <c r="N388"/>
  <c r="N389"/>
  <c r="N390"/>
  <c r="N391"/>
  <c r="N392"/>
  <c r="N393"/>
  <c r="N394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M371"/>
  <c r="I371"/>
  <c r="K371"/>
  <c r="J371"/>
  <c r="L371"/>
  <c r="I383"/>
  <c r="K383"/>
  <c r="I396"/>
  <c r="I395" s="1"/>
  <c r="K396"/>
  <c r="K395" s="1"/>
  <c r="J396"/>
  <c r="J395" s="1"/>
  <c r="L396"/>
  <c r="L395" s="1"/>
  <c r="N395" l="1"/>
  <c r="N369"/>
  <c r="N396"/>
  <c r="M383"/>
  <c r="N371"/>
  <c r="N370"/>
  <c r="L383"/>
  <c r="J383"/>
  <c r="N383" s="1"/>
  <c r="I67" l="1"/>
  <c r="I195"/>
  <c r="K199"/>
  <c r="J199"/>
  <c r="I187"/>
  <c r="N364"/>
  <c r="N279"/>
  <c r="N165"/>
  <c r="N166"/>
  <c r="N167"/>
  <c r="N168"/>
  <c r="N169"/>
  <c r="N171"/>
  <c r="N172"/>
  <c r="N173"/>
  <c r="N174"/>
  <c r="N175"/>
  <c r="N176"/>
  <c r="N177"/>
  <c r="N178"/>
  <c r="N179"/>
  <c r="N180"/>
  <c r="N181"/>
  <c r="N183"/>
  <c r="N185"/>
  <c r="N186"/>
  <c r="N188"/>
  <c r="N189"/>
  <c r="N190"/>
  <c r="N198"/>
  <c r="N200"/>
  <c r="N201"/>
  <c r="N202"/>
  <c r="N203"/>
  <c r="N204"/>
  <c r="N205"/>
  <c r="N206"/>
  <c r="N211"/>
  <c r="N213"/>
  <c r="N214"/>
  <c r="N215"/>
  <c r="N216"/>
  <c r="N217"/>
  <c r="N218"/>
  <c r="N220"/>
  <c r="N223"/>
  <c r="N224"/>
  <c r="N225"/>
  <c r="N226"/>
  <c r="N227"/>
  <c r="N228"/>
  <c r="N229"/>
  <c r="N230"/>
  <c r="N231"/>
  <c r="N235"/>
  <c r="N236"/>
  <c r="N237"/>
  <c r="N238"/>
  <c r="N241"/>
  <c r="N242"/>
  <c r="N244"/>
  <c r="N245"/>
  <c r="N246"/>
  <c r="N248"/>
  <c r="N249"/>
  <c r="N250"/>
  <c r="N162"/>
  <c r="N161"/>
  <c r="N160"/>
  <c r="N159"/>
  <c r="N158"/>
  <c r="N155"/>
  <c r="N154"/>
  <c r="N153"/>
  <c r="N150"/>
  <c r="N149"/>
  <c r="N148"/>
  <c r="N147"/>
  <c r="N146"/>
  <c r="N145"/>
  <c r="N144"/>
  <c r="N143"/>
  <c r="N141"/>
  <c r="N140"/>
  <c r="N139"/>
  <c r="N138"/>
  <c r="N137"/>
  <c r="N135"/>
  <c r="N134"/>
  <c r="N133"/>
  <c r="N132"/>
  <c r="N131"/>
  <c r="N130"/>
  <c r="N129"/>
  <c r="N128"/>
  <c r="N127"/>
  <c r="N126"/>
  <c r="N125"/>
  <c r="N124"/>
  <c r="N123"/>
  <c r="N122"/>
  <c r="N120"/>
  <c r="N119"/>
  <c r="N118"/>
  <c r="N117"/>
  <c r="N116"/>
  <c r="N115"/>
  <c r="N114"/>
  <c r="N113"/>
  <c r="N111"/>
  <c r="N110"/>
  <c r="N109"/>
  <c r="N108"/>
  <c r="N107"/>
  <c r="N105"/>
  <c r="N104"/>
  <c r="N103"/>
  <c r="N102"/>
  <c r="N99"/>
  <c r="N98"/>
  <c r="N97"/>
  <c r="N96"/>
  <c r="N95"/>
  <c r="N94"/>
  <c r="N92"/>
  <c r="N91"/>
  <c r="N90"/>
  <c r="N89"/>
  <c r="N88"/>
  <c r="N87"/>
  <c r="N86"/>
  <c r="N85"/>
  <c r="N83"/>
  <c r="N82"/>
  <c r="N81"/>
  <c r="N80"/>
  <c r="N79"/>
  <c r="N77"/>
  <c r="N76"/>
  <c r="N73"/>
  <c r="N64"/>
  <c r="N63"/>
  <c r="N62"/>
  <c r="N61"/>
  <c r="N60"/>
  <c r="N58"/>
  <c r="N56"/>
  <c r="N55"/>
  <c r="N54"/>
  <c r="N51"/>
  <c r="N49"/>
  <c r="N48"/>
  <c r="N47"/>
  <c r="N46"/>
  <c r="N45"/>
  <c r="N44"/>
  <c r="N43"/>
  <c r="N42"/>
  <c r="N40"/>
  <c r="N39"/>
  <c r="N38"/>
  <c r="N37"/>
  <c r="N36"/>
  <c r="N34"/>
  <c r="N33"/>
  <c r="N32"/>
  <c r="N31"/>
  <c r="N30"/>
  <c r="N29"/>
  <c r="N28"/>
  <c r="N27"/>
  <c r="N25"/>
  <c r="N24"/>
  <c r="N23"/>
  <c r="N22"/>
  <c r="N21"/>
  <c r="J212"/>
  <c r="K212"/>
  <c r="L212"/>
  <c r="M212"/>
  <c r="J427"/>
  <c r="K427"/>
  <c r="L427"/>
  <c r="M427"/>
  <c r="I427"/>
  <c r="I212"/>
  <c r="N337"/>
  <c r="N341"/>
  <c r="N342"/>
  <c r="N346"/>
  <c r="J187"/>
  <c r="J184" s="1"/>
  <c r="K187"/>
  <c r="K184" s="1"/>
  <c r="L187"/>
  <c r="L184" s="1"/>
  <c r="M187"/>
  <c r="M184" s="1"/>
  <c r="J195"/>
  <c r="L195"/>
  <c r="M195"/>
  <c r="J196"/>
  <c r="K196"/>
  <c r="L196"/>
  <c r="M196"/>
  <c r="J197"/>
  <c r="K197"/>
  <c r="L197"/>
  <c r="M197"/>
  <c r="L199"/>
  <c r="M199"/>
  <c r="J200"/>
  <c r="K200"/>
  <c r="L200"/>
  <c r="M200"/>
  <c r="J209"/>
  <c r="K209"/>
  <c r="L209"/>
  <c r="M209"/>
  <c r="J210"/>
  <c r="K210"/>
  <c r="L210"/>
  <c r="M210"/>
  <c r="J220"/>
  <c r="K220"/>
  <c r="L220"/>
  <c r="M220"/>
  <c r="J238"/>
  <c r="K238"/>
  <c r="L238"/>
  <c r="M238"/>
  <c r="N266"/>
  <c r="N278"/>
  <c r="N288"/>
  <c r="N298"/>
  <c r="I280"/>
  <c r="I251"/>
  <c r="I238"/>
  <c r="I220"/>
  <c r="I210"/>
  <c r="I200"/>
  <c r="I197"/>
  <c r="N197" s="1"/>
  <c r="I196"/>
  <c r="N196" s="1"/>
  <c r="N187"/>
  <c r="J53"/>
  <c r="J52" s="1"/>
  <c r="J50" s="1"/>
  <c r="K53"/>
  <c r="L53"/>
  <c r="L52" s="1"/>
  <c r="L50" s="1"/>
  <c r="M53"/>
  <c r="M52" s="1"/>
  <c r="M50" s="1"/>
  <c r="J59"/>
  <c r="K59"/>
  <c r="L59"/>
  <c r="M59"/>
  <c r="J67"/>
  <c r="K67"/>
  <c r="L67"/>
  <c r="M67"/>
  <c r="K70"/>
  <c r="L70"/>
  <c r="M70"/>
  <c r="J74"/>
  <c r="K74"/>
  <c r="L74"/>
  <c r="M74"/>
  <c r="J79"/>
  <c r="K79"/>
  <c r="L79"/>
  <c r="M79"/>
  <c r="J86"/>
  <c r="K86"/>
  <c r="L86"/>
  <c r="M86"/>
  <c r="J89"/>
  <c r="K89"/>
  <c r="L89"/>
  <c r="M89"/>
  <c r="J94"/>
  <c r="K94"/>
  <c r="L94"/>
  <c r="M94"/>
  <c r="J100"/>
  <c r="K100"/>
  <c r="L100"/>
  <c r="M100"/>
  <c r="J121"/>
  <c r="J194" s="1"/>
  <c r="K121"/>
  <c r="K194" s="1"/>
  <c r="L121"/>
  <c r="L194" s="1"/>
  <c r="M121"/>
  <c r="M194" s="1"/>
  <c r="I121"/>
  <c r="I100"/>
  <c r="I94"/>
  <c r="I89"/>
  <c r="I86"/>
  <c r="I79"/>
  <c r="I74"/>
  <c r="I70"/>
  <c r="I59"/>
  <c r="I53"/>
  <c r="I52" s="1"/>
  <c r="I50" s="1"/>
  <c r="L193" l="1"/>
  <c r="N57"/>
  <c r="N68"/>
  <c r="N72"/>
  <c r="I199"/>
  <c r="N75"/>
  <c r="I194"/>
  <c r="N69"/>
  <c r="N101"/>
  <c r="N212"/>
  <c r="N210"/>
  <c r="L280"/>
  <c r="J280"/>
  <c r="L251"/>
  <c r="J251"/>
  <c r="M280"/>
  <c r="N280" s="1"/>
  <c r="K280"/>
  <c r="M251"/>
  <c r="N251" s="1"/>
  <c r="K251"/>
  <c r="N262"/>
  <c r="M193"/>
  <c r="K193"/>
  <c r="N194"/>
  <c r="J193"/>
  <c r="N121"/>
  <c r="N100"/>
  <c r="I93"/>
  <c r="N74"/>
  <c r="N71"/>
  <c r="J70"/>
  <c r="N70" s="1"/>
  <c r="N67"/>
  <c r="I193"/>
  <c r="N193" s="1"/>
  <c r="N66"/>
  <c r="N59"/>
  <c r="K195"/>
  <c r="N195" s="1"/>
  <c r="K52"/>
  <c r="K50" s="1"/>
  <c r="N199"/>
  <c r="I184"/>
  <c r="N53"/>
  <c r="L208"/>
  <c r="L207" s="1"/>
  <c r="L240" s="1"/>
  <c r="J208"/>
  <c r="J207" s="1"/>
  <c r="J240" s="1"/>
  <c r="M208"/>
  <c r="M207" s="1"/>
  <c r="M240" s="1"/>
  <c r="K208"/>
  <c r="K207" s="1"/>
  <c r="K240" s="1"/>
  <c r="I209"/>
  <c r="M93"/>
  <c r="K93"/>
  <c r="L93"/>
  <c r="J93"/>
  <c r="I208" l="1"/>
  <c r="N209"/>
  <c r="N93"/>
  <c r="N50"/>
  <c r="N52"/>
  <c r="N184"/>
  <c r="I207" l="1"/>
  <c r="N208"/>
  <c r="N240" l="1"/>
  <c r="N207"/>
  <c r="K233" l="1"/>
  <c r="K232" s="1"/>
  <c r="I233"/>
  <c r="N233" s="1"/>
  <c r="I232"/>
  <c r="L233"/>
  <c r="L232"/>
  <c r="M233"/>
  <c r="M232"/>
  <c r="N234"/>
  <c r="J233"/>
  <c r="J232"/>
  <c r="N232" l="1"/>
  <c r="M221"/>
  <c r="M219" s="1"/>
  <c r="M243" s="1"/>
  <c r="K221"/>
  <c r="K219" s="1"/>
  <c r="K243" s="1"/>
  <c r="L221"/>
  <c r="L219" s="1"/>
  <c r="L243" s="1"/>
  <c r="J221"/>
  <c r="J219" s="1"/>
  <c r="J243" s="1"/>
  <c r="N222"/>
  <c r="I221"/>
  <c r="N221" s="1"/>
  <c r="I219" l="1"/>
  <c r="N219" l="1"/>
  <c r="I243"/>
  <c r="N243" l="1"/>
  <c r="J41" l="1"/>
  <c r="J35" s="1"/>
  <c r="J192"/>
  <c r="J191" s="1"/>
  <c r="J182" s="1"/>
  <c r="M41"/>
  <c r="M35" s="1"/>
  <c r="M192"/>
  <c r="M191" s="1"/>
  <c r="M182" s="1"/>
  <c r="I192"/>
  <c r="I41"/>
  <c r="K192"/>
  <c r="K191" s="1"/>
  <c r="K182" s="1"/>
  <c r="K41"/>
  <c r="K35" s="1"/>
  <c r="I35" l="1"/>
  <c r="I191"/>
  <c r="I182" l="1"/>
  <c r="L41" l="1"/>
  <c r="L192"/>
  <c r="N192" s="1"/>
  <c r="N65"/>
  <c r="L35" l="1"/>
  <c r="N41"/>
  <c r="L191"/>
  <c r="L182" l="1"/>
  <c r="N182" s="1"/>
  <c r="N191"/>
  <c r="N35"/>
  <c r="J84" l="1"/>
  <c r="J20"/>
  <c r="J170" s="1"/>
  <c r="J164" l="1"/>
  <c r="J308"/>
  <c r="J112"/>
  <c r="J78"/>
  <c r="K84"/>
  <c r="K20"/>
  <c r="K170" s="1"/>
  <c r="K164" l="1"/>
  <c r="K308"/>
  <c r="M84"/>
  <c r="M20"/>
  <c r="M170" s="1"/>
  <c r="K78"/>
  <c r="K112"/>
  <c r="J142"/>
  <c r="J136" s="1"/>
  <c r="J152" s="1"/>
  <c r="J151" s="1"/>
  <c r="J106"/>
  <c r="J157" s="1"/>
  <c r="J156" s="1"/>
  <c r="L84"/>
  <c r="L20"/>
  <c r="L170" s="1"/>
  <c r="J302"/>
  <c r="J239"/>
  <c r="J247" s="1"/>
  <c r="L112" l="1"/>
  <c r="L78"/>
  <c r="M78"/>
  <c r="M112"/>
  <c r="K302"/>
  <c r="K239"/>
  <c r="K247" s="1"/>
  <c r="L164"/>
  <c r="L308"/>
  <c r="K142"/>
  <c r="K136" s="1"/>
  <c r="K152" s="1"/>
  <c r="K151" s="1"/>
  <c r="K106"/>
  <c r="K157" s="1"/>
  <c r="K156" s="1"/>
  <c r="M308"/>
  <c r="M164"/>
  <c r="L302" l="1"/>
  <c r="L239"/>
  <c r="L247" s="1"/>
  <c r="L142"/>
  <c r="L136" s="1"/>
  <c r="L152" s="1"/>
  <c r="L151" s="1"/>
  <c r="L106"/>
  <c r="L157" s="1"/>
  <c r="L156" s="1"/>
  <c r="M302"/>
  <c r="M239"/>
  <c r="M247" s="1"/>
  <c r="M106"/>
  <c r="M157" s="1"/>
  <c r="M156" s="1"/>
  <c r="M142"/>
  <c r="M136" s="1"/>
  <c r="M152" s="1"/>
  <c r="M151" s="1"/>
  <c r="I84" l="1"/>
  <c r="N26"/>
  <c r="I20"/>
  <c r="I170" l="1"/>
  <c r="N20"/>
  <c r="I112"/>
  <c r="I78"/>
  <c r="N78" s="1"/>
  <c r="N84"/>
  <c r="N112" l="1"/>
  <c r="I142"/>
  <c r="I106"/>
  <c r="N170"/>
  <c r="N308" s="1"/>
  <c r="I308"/>
  <c r="I164"/>
  <c r="N106" l="1"/>
  <c r="I157"/>
  <c r="I302"/>
  <c r="I239"/>
  <c r="N164"/>
  <c r="N302" s="1"/>
  <c r="N142"/>
  <c r="I136"/>
  <c r="N136" l="1"/>
  <c r="I152"/>
  <c r="N239"/>
  <c r="I247"/>
  <c r="N247" s="1"/>
  <c r="N157"/>
  <c r="I156"/>
  <c r="N156" s="1"/>
  <c r="N152" l="1"/>
  <c r="I151"/>
  <c r="N151" s="1"/>
</calcChain>
</file>

<file path=xl/sharedStrings.xml><?xml version="1.0" encoding="utf-8"?>
<sst xmlns="http://schemas.openxmlformats.org/spreadsheetml/2006/main" count="1467" uniqueCount="688">
  <si>
    <t>Ед. изм.</t>
  </si>
  <si>
    <t>млн рублей</t>
  </si>
  <si>
    <t>№ п/п</t>
  </si>
  <si>
    <t>Показатель</t>
  </si>
  <si>
    <t>Итого за период реализации инвестиционной программы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</si>
  <si>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</si>
  <si>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</si>
  <si>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</si>
  <si>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</si>
  <si>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</si>
  <si>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</si>
  <si>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</si>
  <si>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</si>
  <si>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</si>
  <si>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</si>
  <si>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</si>
  <si>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</si>
  <si>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</si>
  <si>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</si>
  <si>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</si>
  <si>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</si>
  <si>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</si>
  <si>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</si>
  <si>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</si>
  <si>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</si>
  <si>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</si>
  <si>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</si>
  <si>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</si>
  <si>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</si>
  <si>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</si>
  <si>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</si>
  <si>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</si>
  <si>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</si>
  <si>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</si>
  <si>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</si>
  <si>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</si>
  <si>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</si>
  <si>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</si>
  <si>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</si>
  <si>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</si>
  <si>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</si>
  <si>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</si>
  <si>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</si>
  <si>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</si>
  <si>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</si>
  <si>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</si>
  <si>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</si>
  <si>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</si>
  <si>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</si>
  <si>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</si>
  <si>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</si>
  <si>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</si>
  <si>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</si>
  <si>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</si>
  <si>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</si>
  <si>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</si>
  <si>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</si>
  <si>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</si>
  <si>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</si>
  <si>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</si>
  <si>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</si>
  <si>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</si>
  <si>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</si>
  <si>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</si>
  <si>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</si>
  <si>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</si>
  <si>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</si>
  <si>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</si>
  <si>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</si>
  <si>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</si>
  <si>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</si>
  <si>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</si>
  <si>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</si>
  <si>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</si>
  <si>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</si>
  <si>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</si>
  <si>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</si>
  <si>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</si>
  <si>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</si>
  <si>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</si>
  <si>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</si>
  <si>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</si>
  <si>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</si>
  <si>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</si>
  <si>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</si>
  <si>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</si>
  <si>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</si>
  <si>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</si>
  <si>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</si>
  <si>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</si>
  <si>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</si>
  <si>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</si>
  <si>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</si>
  <si>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</si>
  <si>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</si>
  <si>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</si>
  <si>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</si>
  <si>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</si>
  <si>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</si>
  <si>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</si>
  <si>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</si>
  <si>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</si>
  <si>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</si>
  <si>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</si>
  <si>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</si>
  <si>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</si>
  <si>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</si>
  <si>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</si>
  <si>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</si>
  <si>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</si>
  <si>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</si>
  <si>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</si>
  <si>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</si>
  <si>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</si>
  <si>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</si>
  <si>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</si>
  <si>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</si>
  <si>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</si>
  <si>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</si>
  <si>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</si>
  <si>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</si>
  <si>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</si>
  <si>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</si>
  <si>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</si>
  <si>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</si>
  <si>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</si>
  <si>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</si>
  <si>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</si>
  <si>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</si>
  <si>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</si>
  <si>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</si>
  <si>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</si>
  <si>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</si>
  <si>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</si>
  <si>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</si>
  <si>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</si>
  <si>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</si>
  <si>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</si>
  <si>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</si>
  <si>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</si>
  <si>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</si>
  <si>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</si>
  <si>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</si>
  <si>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</si>
  <si>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</si>
  <si>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</si>
  <si>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</si>
  <si>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</si>
  <si>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</si>
  <si>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</si>
  <si>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</si>
  <si>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</si>
  <si>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</si>
  <si>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</si>
  <si>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</si>
  <si>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</si>
  <si>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</si>
  <si>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</si>
  <si>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</si>
  <si>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</si>
  <si>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</si>
  <si>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</si>
  <si>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</si>
  <si>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</si>
  <si>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</si>
  <si>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</si>
  <si>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</si>
  <si>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</si>
  <si>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</si>
  <si>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</si>
  <si>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</si>
  <si>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</si>
  <si>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</si>
  <si>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</si>
  <si>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</si>
  <si>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</si>
  <si>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</si>
  <si>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</si>
  <si>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</si>
  <si>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</si>
  <si>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</si>
  <si>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</si>
  <si>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</si>
  <si>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</si>
  <si>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</si>
  <si>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</si>
  <si>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</si>
  <si>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</si>
  <si>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</si>
  <si>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</si>
  <si>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</si>
  <si>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</si>
  <si>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</si>
  <si>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</si>
  <si>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</si>
  <si>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</si>
  <si>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</si>
  <si>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</si>
  <si>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</si>
  <si>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</si>
  <si>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</si>
  <si>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</si>
  <si>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</si>
  <si>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</si>
  <si>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</si>
  <si>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</si>
  <si>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</si>
  <si>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</si>
  <si>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</si>
  <si>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</si>
  <si>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</si>
  <si>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</si>
  <si>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</si>
  <si>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</si>
  <si>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</si>
  <si>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</si>
  <si>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</si>
  <si>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</si>
  <si>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</si>
  <si>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</si>
  <si>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</si>
  <si>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</si>
  <si>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</si>
  <si>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</si>
  <si>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</si>
  <si>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</si>
  <si>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</si>
  <si>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</si>
  <si>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</si>
  <si>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</si>
  <si>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</si>
  <si>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</si>
  <si>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</si>
  <si>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</si>
  <si>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</si>
  <si>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</si>
  <si>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</si>
  <si>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</si>
  <si>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</si>
  <si>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</si>
  <si>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</si>
  <si>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</si>
  <si>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</si>
  <si>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</si>
  <si>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</si>
  <si>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</si>
  <si>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</si>
  <si>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</si>
  <si>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</si>
  <si>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</si>
  <si>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</si>
  <si>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</si>
  <si>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</si>
  <si>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</si>
  <si>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</si>
  <si>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</si>
  <si>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</si>
  <si>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</si>
  <si>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</si>
  <si>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</si>
  <si>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</si>
  <si>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</si>
  <si>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</si>
  <si>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</si>
  <si>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</si>
  <si>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</si>
  <si>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</si>
  <si>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</si>
  <si>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</si>
  <si>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</si>
  <si>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</si>
  <si>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</si>
  <si>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</si>
  <si>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</si>
  <si>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</si>
  <si>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</si>
  <si>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</si>
  <si>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</si>
  <si>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</si>
  <si>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</si>
  <si>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</si>
  <si>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</si>
  <si>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</si>
  <si>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</si>
  <si>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</si>
  <si>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</si>
  <si>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</si>
  <si>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</si>
  <si>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</si>
  <si>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</si>
  <si>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</si>
  <si>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</si>
  <si>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</si>
  <si>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</si>
  <si>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</si>
  <si>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</si>
  <si>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</si>
  <si>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</si>
  <si>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</si>
  <si>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</si>
  <si>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</si>
  <si>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</si>
  <si>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</si>
  <si>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</si>
  <si>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</si>
  <si>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</si>
  <si>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</si>
  <si>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</si>
  <si>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</si>
  <si>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</si>
  <si>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</si>
  <si>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</si>
  <si>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</si>
  <si>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</si>
  <si>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</si>
  <si>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</si>
  <si>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</si>
  <si>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</si>
  <si>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</si>
  <si>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</si>
  <si>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</si>
  <si>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</si>
  <si>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</si>
  <si>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</si>
  <si>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</si>
  <si>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</si>
  <si>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</si>
  <si>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</si>
  <si>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</si>
  <si>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</si>
  <si>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</si>
  <si>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</si>
  <si>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</si>
  <si>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</si>
  <si>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</si>
  <si>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</si>
  <si>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</si>
  <si>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</si>
  <si>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</si>
  <si>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</si>
  <si>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</si>
  <si>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</si>
  <si>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</si>
  <si>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</si>
  <si>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</si>
  <si>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</si>
  <si>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</si>
  <si>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</si>
  <si>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</si>
  <si>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</si>
  <si>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</si>
  <si>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</si>
  <si>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</si>
  <si>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</si>
  <si>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</si>
  <si>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</si>
  <si>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</si>
  <si>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</si>
  <si>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</si>
  <si>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</si>
  <si>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</si>
  <si>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</si>
  <si>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</si>
  <si>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</si>
  <si>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</si>
  <si>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</si>
  <si>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</si>
  <si>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</si>
  <si>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</si>
  <si>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</si>
  <si>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</si>
  <si>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</si>
  <si>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</si>
  <si>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</si>
  <si>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</si>
  <si>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</si>
  <si>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</si>
  <si>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</si>
  <si>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</si>
  <si>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</si>
  <si>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</si>
  <si>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</si>
  <si>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</si>
  <si>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</si>
  <si>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</si>
  <si>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</si>
  <si>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</si>
  <si>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</si>
  <si>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</si>
  <si>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</si>
  <si>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</si>
  <si>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</si>
  <si>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</si>
  <si>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</si>
  <si>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</si>
  <si>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</si>
  <si>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</si>
  <si>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</si>
  <si>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</si>
  <si>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</si>
  <si>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</si>
  <si>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</si>
  <si>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</si>
  <si>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</si>
  <si>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</si>
  <si>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</si>
  <si>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</si>
  <si>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</si>
  <si>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</si>
  <si>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</si>
  <si>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</si>
  <si>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</si>
  <si>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</si>
  <si>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</si>
  <si>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</si>
  <si>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</si>
  <si>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</si>
  <si>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</si>
  <si>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</si>
  <si>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</si>
  <si>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</si>
  <si>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</si>
  <si>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</si>
  <si>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</si>
  <si>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</si>
  <si>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</si>
  <si>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</si>
  <si>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</si>
  <si>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</si>
  <si>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</si>
  <si>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</si>
  <si>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</si>
  <si>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</si>
  <si>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</si>
  <si>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</si>
  <si>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</si>
  <si>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</si>
  <si>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</si>
  <si>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</si>
  <si>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</si>
  <si>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</si>
  <si>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</si>
  <si>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</si>
  <si>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</si>
  <si>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</si>
  <si>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</si>
  <si>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</si>
  <si>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</si>
  <si>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</si>
  <si>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</si>
  <si>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</si>
  <si>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</si>
  <si>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</si>
  <si>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</si>
  <si>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</si>
  <si>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</si>
  <si>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</si>
  <si>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</si>
  <si>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</si>
  <si>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</si>
  <si>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</si>
  <si>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</si>
  <si>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</si>
  <si>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</si>
  <si>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</si>
  <si>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</si>
  <si>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</si>
  <si>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</si>
  <si>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</si>
  <si>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</si>
  <si>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</si>
  <si>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</si>
  <si>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</si>
  <si>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</si>
  <si>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</si>
  <si>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</si>
  <si>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</si>
  <si>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</si>
  <si>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</si>
  <si>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</si>
  <si>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</si>
  <si>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</si>
  <si>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</si>
  <si>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</si>
  <si>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</si>
  <si>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</si>
  <si>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</si>
  <si>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</si>
  <si>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</si>
  <si>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</si>
  <si>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</si>
  <si>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</si>
  <si>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</si>
  <si>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</si>
  <si>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</si>
  <si>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</si>
  <si>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</si>
  <si>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</si>
  <si>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</si>
  <si>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</si>
  <si>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</si>
  <si>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</si>
  <si>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</si>
  <si>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</si>
  <si>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</si>
  <si>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</si>
  <si>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</si>
  <si>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</si>
  <si>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</si>
  <si>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</si>
  <si>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</si>
  <si>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</si>
  <si>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</si>
  <si>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</si>
  <si>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</si>
  <si>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</si>
  <si>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</si>
  <si>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</si>
  <si>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</si>
  <si>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</si>
  <si>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</si>
  <si>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</si>
  <si>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</si>
  <si>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</si>
  <si>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</si>
  <si>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</si>
  <si>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</si>
  <si>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</si>
  <si>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</si>
  <si>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</si>
  <si>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</si>
  <si>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</si>
  <si>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</si>
  <si>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</si>
  <si>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</si>
  <si>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</si>
  <si>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</si>
  <si>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</si>
  <si>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</si>
  <si>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</si>
  <si>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</si>
  <si>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</si>
  <si>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</si>
  <si>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</si>
  <si>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</si>
  <si>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</si>
  <si>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</si>
  <si>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</si>
  <si>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</si>
  <si>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</si>
  <si>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</si>
  <si>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</si>
  <si>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</si>
  <si>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</si>
  <si>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</si>
  <si>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</si>
  <si>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</si>
  <si>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</si>
  <si>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</si>
  <si>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</si>
  <si>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</si>
  <si>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</si>
  <si>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</si>
  <si>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</si>
  <si>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</si>
  <si>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</si>
  <si>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</si>
  <si>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</si>
  <si>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</si>
  <si>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</si>
  <si>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</si>
  <si>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</si>
  <si>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</si>
  <si>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</si>
  <si>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</si>
  <si>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</si>
  <si>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</si>
  <si>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</si>
  <si>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</si>
  <si>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</si>
  <si>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</si>
  <si>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</si>
  <si>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</si>
  <si>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</si>
  <si>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</si>
  <si>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</si>
  <si>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</si>
  <si>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</si>
  <si>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</si>
  <si>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</si>
  <si>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</si>
  <si>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</si>
  <si>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</si>
  <si>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</si>
  <si>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</si>
  <si>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</si>
  <si>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</si>
  <si>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</si>
  <si>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</si>
  <si>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</si>
  <si>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</si>
  <si>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</si>
  <si>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</si>
  <si>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</si>
  <si>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</si>
  <si>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</si>
  <si>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</si>
  <si>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</si>
  <si>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</si>
  <si>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</si>
  <si>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</si>
  <si>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</si>
  <si>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</si>
  <si>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</si>
  <si>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</si>
  <si>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</si>
  <si>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</si>
  <si>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</si>
  <si>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</si>
  <si>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</si>
  <si>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</si>
  <si>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</si>
  <si>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</si>
  <si>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</si>
  <si>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</si>
  <si>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</si>
  <si>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</si>
  <si>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</si>
  <si>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</si>
  <si>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</si>
  <si>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</si>
  <si>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</si>
  <si>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</si>
  <si>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</si>
  <si>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</si>
  <si>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</si>
  <si>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</si>
  <si>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</si>
  <si>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</si>
  <si>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</si>
  <si>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</si>
  <si>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</si>
  <si>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</si>
  <si>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</si>
  <si>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</si>
  <si>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</si>
  <si>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</si>
  <si>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</si>
  <si>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</si>
  <si>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</si>
  <si>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</si>
  <si>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</si>
  <si>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</si>
  <si>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</si>
  <si>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</si>
  <si>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</si>
  <si>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</si>
  <si>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</si>
  <si>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</si>
  <si>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</si>
  <si>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</si>
  <si>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</si>
  <si>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</si>
  <si>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</si>
  <si>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</si>
  <si>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</si>
  <si>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</si>
  <si>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</si>
  <si>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</si>
  <si>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</si>
  <si>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Субъект Российской Федерации: Амурская область</t>
  </si>
  <si>
    <t>Приложение № 20</t>
  </si>
  <si>
    <t xml:space="preserve"> Форма №20. Финансовый план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</si>
  <si>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</si>
  <si>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Год раскрытия (предоставления) информации: 2024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</si>
  <si>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</si>
  <si>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</si>
  <si>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</si>
  <si>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</si>
  <si>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</si>
  <si>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10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</si>
  <si>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10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</si>
  <si>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10"/>
        <rFont val="Times New Roman"/>
        <family val="1"/>
        <charset val="204"/>
      </rPr>
      <t>по расчету требований и обязательств участников оптового рынка.</t>
    </r>
  </si>
  <si>
    <t>Утвержденные плановые значения показателей приведены в соответствии______________________________________________________________________________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</si>
  <si>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</si>
  <si>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_____</t>
    </r>
    <r>
      <rPr>
        <b/>
        <sz val="10"/>
        <rFont val="Times New Roman"/>
        <family val="1"/>
        <charset val="204"/>
      </rPr>
      <t>Примечание:</t>
    </r>
  </si>
  <si>
    <t>План</t>
  </si>
  <si>
    <t>х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</si>
</sst>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13" fillId="0" borderId="0" applyFont="0" applyFill="0" applyBorder="0" applyAlignment="0" applyProtection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43" fontId="6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 indent="4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5"/>
    </xf>
    <xf numFmtId="164" fontId="6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43" fontId="5" fillId="0" borderId="0" xfId="0" applyNumberFormat="1" applyFont="1" applyFill="1" applyAlignment="1">
      <alignment horizontal="center"/>
    </xf>
  </cellXfs>
  <cellStyles count="5">
    <cellStyle name="Обычный" xfId="0" builtinId="0"/>
    <cellStyle name="Обычный 10" xfId="3"/>
    <cellStyle name="Обычный 3" xfId="1"/>
    <cellStyle name="Обычный 3 2" xfId="4"/>
    <cellStyle name="Финансовый" xfId="2" builtinId="3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tabSelected="1" view="pageBreakPreview" zoomScale="70" zoomScaleNormal="120" zoomScaleSheetLayoutView="70" workbookViewId="0">
      <selection activeCell="C24" sqref="C24:G24"/>
    </sheetView>
  </sheetViews>
  <sheetFormatPr defaultColWidth="9.140625" defaultRowHeight="8.25"/>
  <cols>
    <col min="1" max="1" width="5.7109375" style="8" customWidth="1"/>
    <col min="2" max="2" width="6" style="8" customWidth="1"/>
    <col min="3" max="3" width="11.42578125" style="8" customWidth="1"/>
    <col min="4" max="4" width="7.28515625" style="8" customWidth="1"/>
    <col min="5" max="5" width="14" style="8" customWidth="1"/>
    <col min="6" max="6" width="6.42578125" style="8" customWidth="1"/>
    <col min="7" max="7" width="4.5703125" style="8" customWidth="1"/>
    <col min="8" max="8" width="13.28515625" style="9" customWidth="1"/>
    <col min="9" max="9" width="17" style="9" customWidth="1"/>
    <col min="10" max="11" width="15.140625" style="9" customWidth="1"/>
    <col min="12" max="12" width="14.5703125" style="9" customWidth="1"/>
    <col min="13" max="13" width="15.140625" style="9" customWidth="1"/>
    <col min="14" max="14" width="32.140625" style="9" customWidth="1"/>
    <col min="15" max="16384" width="9.140625" style="8"/>
  </cols>
  <sheetData>
    <row r="1" spans="1:14" ht="25.5" customHeight="1"/>
    <row r="2" spans="1:14" ht="15.75" customHeight="1">
      <c r="N2" s="10" t="s">
        <v>671</v>
      </c>
    </row>
    <row r="3" spans="1:14" ht="15.75" customHeight="1">
      <c r="N3" s="11"/>
    </row>
    <row r="4" spans="1:14" ht="15.75" customHeight="1"/>
    <row r="5" spans="1:14" ht="15.75" customHeight="1"/>
    <row r="6" spans="1:14" s="13" customFormat="1" ht="15.75" customHeight="1">
      <c r="A6" s="12" t="s">
        <v>672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/>
    <row r="8" spans="1:14" ht="15.75" customHeight="1">
      <c r="A8" s="14" t="s">
        <v>673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.75" customHeight="1">
      <c r="A9" s="15" t="s">
        <v>665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.75" customHeight="1">
      <c r="A10" s="16" t="s">
        <v>670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 customHeight="1">
      <c r="A11" s="17" t="s">
        <v>674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.75" customHeight="1">
      <c r="A13" s="16" t="s">
        <v>683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.75" customHeight="1">
      <c r="A14" s="15" t="s">
        <v>684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ht="36" customHeight="1">
      <c r="A15" s="19" t="s">
        <v>339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3" customFormat="1" ht="34.5" customHeight="1">
      <c r="A16" s="6" t="s">
        <v>2</v>
      </c>
      <c r="B16" s="6"/>
      <c r="C16" s="6" t="s">
        <v>3</v>
      </c>
      <c r="D16" s="6"/>
      <c r="E16" s="6"/>
      <c r="F16" s="6"/>
      <c r="G16" s="6"/>
      <c r="H16" s="6" t="s">
        <v>0</v>
      </c>
      <c r="I16" s="3">
        <v>2025</v>
      </c>
      <c r="J16" s="3">
        <v>2026</v>
      </c>
      <c r="K16" s="3">
        <v>2027</v>
      </c>
      <c r="L16" s="3">
        <v>2028</v>
      </c>
      <c r="M16" s="3">
        <v>2029</v>
      </c>
      <c r="N16" s="3" t="s">
        <v>4</v>
      </c>
    </row>
    <row r="17" spans="1:14" s="13" customFormat="1" ht="72" customHeight="1">
      <c r="A17" s="6"/>
      <c r="B17" s="6"/>
      <c r="C17" s="6"/>
      <c r="D17" s="6"/>
      <c r="E17" s="6"/>
      <c r="F17" s="6"/>
      <c r="G17" s="6"/>
      <c r="H17" s="6"/>
      <c r="I17" s="3" t="s">
        <v>686</v>
      </c>
      <c r="J17" s="3" t="s">
        <v>686</v>
      </c>
      <c r="K17" s="3" t="s">
        <v>686</v>
      </c>
      <c r="L17" s="3" t="s">
        <v>686</v>
      </c>
      <c r="M17" s="3" t="s">
        <v>686</v>
      </c>
      <c r="N17" s="3" t="s">
        <v>686</v>
      </c>
    </row>
    <row r="18" spans="1:14" s="20" customFormat="1" ht="16.5" customHeight="1">
      <c r="A18" s="7">
        <v>1</v>
      </c>
      <c r="B18" s="7"/>
      <c r="C18" s="7">
        <v>2</v>
      </c>
      <c r="D18" s="7"/>
      <c r="E18" s="7"/>
      <c r="F18" s="7"/>
      <c r="G18" s="7"/>
      <c r="H18" s="4">
        <v>3</v>
      </c>
      <c r="I18" s="4">
        <v>4</v>
      </c>
      <c r="J18" s="4">
        <v>5</v>
      </c>
      <c r="K18" s="4">
        <v>6</v>
      </c>
      <c r="L18" s="4">
        <v>7</v>
      </c>
      <c r="M18" s="4">
        <v>8</v>
      </c>
      <c r="N18" s="4">
        <v>9</v>
      </c>
    </row>
    <row r="19" spans="1:14" s="21" customFormat="1" ht="21" customHeight="1" thickBot="1">
      <c r="A19" s="5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s="1" customFormat="1" ht="34.5" customHeight="1" thickBot="1">
      <c r="A20" s="22" t="s">
        <v>19</v>
      </c>
      <c r="B20" s="22"/>
      <c r="C20" s="23" t="s">
        <v>39</v>
      </c>
      <c r="D20" s="23"/>
      <c r="E20" s="23"/>
      <c r="F20" s="23"/>
      <c r="G20" s="23"/>
      <c r="H20" s="24" t="s">
        <v>1</v>
      </c>
      <c r="I20" s="25">
        <f t="shared" ref="I20:M20" si="0">I21+I25+I27+I28+I29+I30+I31+I34+I26</f>
        <v>1516.800094919357</v>
      </c>
      <c r="J20" s="25">
        <f t="shared" si="0"/>
        <v>1436.4931181135973</v>
      </c>
      <c r="K20" s="25">
        <f t="shared" si="0"/>
        <v>1487.3230592999603</v>
      </c>
      <c r="L20" s="25">
        <f t="shared" si="0"/>
        <v>1540.6105306764459</v>
      </c>
      <c r="M20" s="25">
        <f t="shared" si="0"/>
        <v>1595.1897255541194</v>
      </c>
      <c r="N20" s="2">
        <f>I20+J20+K20+L20+M20</f>
        <v>7576.416528563479</v>
      </c>
    </row>
    <row r="21" spans="1:14" s="1" customFormat="1" ht="34.5" customHeight="1">
      <c r="A21" s="22" t="s">
        <v>5</v>
      </c>
      <c r="B21" s="22"/>
      <c r="C21" s="26" t="s">
        <v>40</v>
      </c>
      <c r="D21" s="26"/>
      <c r="E21" s="26"/>
      <c r="F21" s="26"/>
      <c r="G21" s="26"/>
      <c r="H21" s="24" t="s">
        <v>1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">
        <f t="shared" ref="N21:N84" si="1">I21+J21+K21+L21+M21</f>
        <v>0</v>
      </c>
    </row>
    <row r="22" spans="1:14" s="1" customFormat="1" ht="34.5" customHeight="1">
      <c r="A22" s="22" t="s">
        <v>6</v>
      </c>
      <c r="B22" s="22"/>
      <c r="C22" s="26" t="s">
        <v>41</v>
      </c>
      <c r="D22" s="26"/>
      <c r="E22" s="26"/>
      <c r="F22" s="26"/>
      <c r="G22" s="26"/>
      <c r="H22" s="24" t="s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t="shared" si="1"/>
        <v>0</v>
      </c>
    </row>
    <row r="23" spans="1:14" s="1" customFormat="1" ht="34.5" customHeight="1">
      <c r="A23" s="22" t="s">
        <v>7</v>
      </c>
      <c r="B23" s="22"/>
      <c r="C23" s="26" t="s">
        <v>43</v>
      </c>
      <c r="D23" s="26"/>
      <c r="E23" s="26"/>
      <c r="F23" s="26"/>
      <c r="G23" s="26"/>
      <c r="H23" s="24" t="s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1"/>
        <v>0</v>
      </c>
    </row>
    <row r="24" spans="1:14" s="1" customFormat="1" ht="34.5" customHeight="1">
      <c r="A24" s="22" t="s">
        <v>8</v>
      </c>
      <c r="B24" s="22"/>
      <c r="C24" s="26" t="s">
        <v>44</v>
      </c>
      <c r="D24" s="26"/>
      <c r="E24" s="26"/>
      <c r="F24" s="26"/>
      <c r="G24" s="26"/>
      <c r="H24" s="24" t="s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1"/>
        <v>0</v>
      </c>
    </row>
    <row r="25" spans="1:14" s="1" customFormat="1" ht="34.5" customHeight="1">
      <c r="A25" s="22" t="s">
        <v>9</v>
      </c>
      <c r="B25" s="22"/>
      <c r="C25" s="26" t="s">
        <v>45</v>
      </c>
      <c r="D25" s="26"/>
      <c r="E25" s="26"/>
      <c r="F25" s="26"/>
      <c r="G25" s="26"/>
      <c r="H25" s="24" t="s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1"/>
        <v>0</v>
      </c>
    </row>
    <row r="26" spans="1:14" s="1" customFormat="1" ht="34.5" customHeight="1">
      <c r="A26" s="22" t="s">
        <v>10</v>
      </c>
      <c r="B26" s="22"/>
      <c r="C26" s="26" t="s">
        <v>67</v>
      </c>
      <c r="D26" s="26"/>
      <c r="E26" s="26"/>
      <c r="F26" s="26"/>
      <c r="G26" s="26"/>
      <c r="H26" s="24" t="s">
        <v>1</v>
      </c>
      <c r="I26" s="2">
        <v>1516.800094919357</v>
      </c>
      <c r="J26" s="2">
        <v>1436.4931181135973</v>
      </c>
      <c r="K26" s="2">
        <v>1487.3230592999603</v>
      </c>
      <c r="L26" s="2">
        <v>1540.6105306764459</v>
      </c>
      <c r="M26" s="2">
        <v>1595.1897255541194</v>
      </c>
      <c r="N26" s="2">
        <f t="shared" si="1"/>
        <v>7576.416528563479</v>
      </c>
    </row>
    <row r="27" spans="1:14" s="1" customFormat="1" ht="34.5" customHeight="1">
      <c r="A27" s="22" t="s">
        <v>11</v>
      </c>
      <c r="B27" s="22"/>
      <c r="C27" s="26" t="s">
        <v>68</v>
      </c>
      <c r="D27" s="26"/>
      <c r="E27" s="26"/>
      <c r="F27" s="26"/>
      <c r="G27" s="26"/>
      <c r="H27" s="24" t="s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f t="shared" si="1"/>
        <v>0</v>
      </c>
    </row>
    <row r="28" spans="1:14" s="1" customFormat="1" ht="34.5" customHeight="1">
      <c r="A28" s="22" t="s">
        <v>12</v>
      </c>
      <c r="B28" s="22"/>
      <c r="C28" s="26" t="s">
        <v>69</v>
      </c>
      <c r="D28" s="26"/>
      <c r="E28" s="26"/>
      <c r="F28" s="26"/>
      <c r="G28" s="26"/>
      <c r="H28" s="24" t="s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1"/>
        <v>0</v>
      </c>
    </row>
    <row r="29" spans="1:14" s="1" customFormat="1" ht="34.5" customHeight="1">
      <c r="A29" s="22" t="s">
        <v>13</v>
      </c>
      <c r="B29" s="22"/>
      <c r="C29" s="26" t="s">
        <v>70</v>
      </c>
      <c r="D29" s="26"/>
      <c r="E29" s="26"/>
      <c r="F29" s="26"/>
      <c r="G29" s="26"/>
      <c r="H29" s="24" t="s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1"/>
        <v>0</v>
      </c>
    </row>
    <row r="30" spans="1:14" s="1" customFormat="1" ht="34.5" customHeight="1">
      <c r="A30" s="22" t="s">
        <v>14</v>
      </c>
      <c r="B30" s="22"/>
      <c r="C30" s="26" t="s">
        <v>71</v>
      </c>
      <c r="D30" s="26"/>
      <c r="E30" s="26"/>
      <c r="F30" s="26"/>
      <c r="G30" s="26"/>
      <c r="H30" s="24" t="s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1"/>
        <v>0</v>
      </c>
    </row>
    <row r="31" spans="1:14" s="1" customFormat="1" ht="34.5" customHeight="1">
      <c r="A31" s="22" t="s">
        <v>15</v>
      </c>
      <c r="B31" s="22"/>
      <c r="C31" s="26" t="s">
        <v>72</v>
      </c>
      <c r="D31" s="26"/>
      <c r="E31" s="26"/>
      <c r="F31" s="26"/>
      <c r="G31" s="26"/>
      <c r="H31" s="24" t="s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1"/>
        <v>0</v>
      </c>
    </row>
    <row r="32" spans="1:14" s="1" customFormat="1" ht="34.5" customHeight="1">
      <c r="A32" s="22" t="s">
        <v>16</v>
      </c>
      <c r="B32" s="22"/>
      <c r="C32" s="28" t="s">
        <v>73</v>
      </c>
      <c r="D32" s="28"/>
      <c r="E32" s="28"/>
      <c r="F32" s="28"/>
      <c r="G32" s="28"/>
      <c r="H32" s="24" t="s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1"/>
        <v>0</v>
      </c>
    </row>
    <row r="33" spans="1:14" s="1" customFormat="1" ht="34.5" customHeight="1">
      <c r="A33" s="22" t="s">
        <v>17</v>
      </c>
      <c r="B33" s="22"/>
      <c r="C33" s="28" t="s">
        <v>74</v>
      </c>
      <c r="D33" s="28"/>
      <c r="E33" s="28"/>
      <c r="F33" s="28"/>
      <c r="G33" s="28"/>
      <c r="H33" s="24" t="s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1"/>
        <v>0</v>
      </c>
    </row>
    <row r="34" spans="1:14" s="1" customFormat="1" ht="34.5" customHeight="1">
      <c r="A34" s="22" t="s">
        <v>18</v>
      </c>
      <c r="B34" s="22"/>
      <c r="C34" s="26" t="s">
        <v>75</v>
      </c>
      <c r="D34" s="26"/>
      <c r="E34" s="26"/>
      <c r="F34" s="26"/>
      <c r="G34" s="26"/>
      <c r="H34" s="24" t="s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si="1"/>
        <v>0</v>
      </c>
    </row>
    <row r="35" spans="1:14" s="1" customFormat="1" ht="34.5" customHeight="1">
      <c r="A35" s="22" t="s">
        <v>20</v>
      </c>
      <c r="B35" s="22"/>
      <c r="C35" s="23" t="s">
        <v>76</v>
      </c>
      <c r="D35" s="23"/>
      <c r="E35" s="23"/>
      <c r="F35" s="23"/>
      <c r="G35" s="23"/>
      <c r="H35" s="24" t="s">
        <v>1</v>
      </c>
      <c r="I35" s="29">
        <f>I36+I40+I41+I42+I43+I44+I45+I46</f>
        <v>1069.4861968488303</v>
      </c>
      <c r="J35" s="29">
        <f t="shared" ref="J35:M35" si="2">J36+J40+J41+J42+J43+J44+J45+J46</f>
        <v>1115.2086437806624</v>
      </c>
      <c r="K35" s="29">
        <f t="shared" si="2"/>
        <v>1162.2012895857852</v>
      </c>
      <c r="L35" s="29">
        <f t="shared" si="2"/>
        <v>1211.0341501863954</v>
      </c>
      <c r="M35" s="29">
        <f t="shared" si="2"/>
        <v>1261.7772349462218</v>
      </c>
      <c r="N35" s="2">
        <f t="shared" si="1"/>
        <v>5819.7075153478954</v>
      </c>
    </row>
    <row r="36" spans="1:14" s="1" customFormat="1" ht="34.5" customHeight="1">
      <c r="A36" s="22" t="s">
        <v>22</v>
      </c>
      <c r="B36" s="22"/>
      <c r="C36" s="26" t="s">
        <v>40</v>
      </c>
      <c r="D36" s="26"/>
      <c r="E36" s="26"/>
      <c r="F36" s="26"/>
      <c r="G36" s="26"/>
      <c r="H36" s="24" t="s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1"/>
        <v>0</v>
      </c>
    </row>
    <row r="37" spans="1:14" s="1" customFormat="1" ht="34.5" customHeight="1">
      <c r="A37" s="22" t="s">
        <v>21</v>
      </c>
      <c r="B37" s="22"/>
      <c r="C37" s="28" t="s">
        <v>41</v>
      </c>
      <c r="D37" s="28"/>
      <c r="E37" s="28"/>
      <c r="F37" s="28"/>
      <c r="G37" s="28"/>
      <c r="H37" s="24" t="s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1"/>
        <v>0</v>
      </c>
    </row>
    <row r="38" spans="1:14" s="1" customFormat="1" ht="34.5" customHeight="1">
      <c r="A38" s="22" t="s">
        <v>23</v>
      </c>
      <c r="B38" s="22"/>
      <c r="C38" s="28" t="s">
        <v>43</v>
      </c>
      <c r="D38" s="28"/>
      <c r="E38" s="28"/>
      <c r="F38" s="28"/>
      <c r="G38" s="28"/>
      <c r="H38" s="24" t="s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 t="shared" si="1"/>
        <v>0</v>
      </c>
    </row>
    <row r="39" spans="1:14" s="1" customFormat="1" ht="34.5" customHeight="1">
      <c r="A39" s="22" t="s">
        <v>24</v>
      </c>
      <c r="B39" s="22"/>
      <c r="C39" s="28" t="s">
        <v>44</v>
      </c>
      <c r="D39" s="28"/>
      <c r="E39" s="28"/>
      <c r="F39" s="28"/>
      <c r="G39" s="28"/>
      <c r="H39" s="24" t="s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1"/>
        <v>0</v>
      </c>
    </row>
    <row r="40" spans="1:14" s="1" customFormat="1" ht="34.5" customHeight="1">
      <c r="A40" s="22" t="s">
        <v>25</v>
      </c>
      <c r="B40" s="22"/>
      <c r="C40" s="26" t="s">
        <v>45</v>
      </c>
      <c r="D40" s="26"/>
      <c r="E40" s="26"/>
      <c r="F40" s="26"/>
      <c r="G40" s="26"/>
      <c r="H40" s="24" t="s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1"/>
        <v>0</v>
      </c>
    </row>
    <row r="41" spans="1:14" s="1" customFormat="1" ht="34.5" customHeight="1">
      <c r="A41" s="22" t="s">
        <v>26</v>
      </c>
      <c r="B41" s="22"/>
      <c r="C41" s="26" t="s">
        <v>67</v>
      </c>
      <c r="D41" s="26"/>
      <c r="E41" s="26"/>
      <c r="F41" s="26"/>
      <c r="G41" s="26"/>
      <c r="H41" s="24" t="s">
        <v>1</v>
      </c>
      <c r="I41" s="2">
        <f t="shared" ref="I41:M41" si="3">I50+I59+I65+I66+I67+I70+I74-I43</f>
        <v>1069.4861968488303</v>
      </c>
      <c r="J41" s="2">
        <f t="shared" si="3"/>
        <v>1115.2086437806624</v>
      </c>
      <c r="K41" s="2">
        <f t="shared" si="3"/>
        <v>1162.2012895857852</v>
      </c>
      <c r="L41" s="2">
        <f t="shared" si="3"/>
        <v>1211.0341501863954</v>
      </c>
      <c r="M41" s="2">
        <f t="shared" si="3"/>
        <v>1261.7772349462218</v>
      </c>
      <c r="N41" s="2">
        <f t="shared" si="1"/>
        <v>5819.7075153478954</v>
      </c>
    </row>
    <row r="42" spans="1:14" s="1" customFormat="1" ht="34.5" customHeight="1">
      <c r="A42" s="22" t="s">
        <v>27</v>
      </c>
      <c r="B42" s="22"/>
      <c r="C42" s="26" t="s">
        <v>68</v>
      </c>
      <c r="D42" s="26"/>
      <c r="E42" s="26"/>
      <c r="F42" s="26"/>
      <c r="G42" s="26"/>
      <c r="H42" s="24" t="s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f t="shared" si="1"/>
        <v>0</v>
      </c>
    </row>
    <row r="43" spans="1:14" s="1" customFormat="1" ht="34.5" customHeight="1">
      <c r="A43" s="22" t="s">
        <v>28</v>
      </c>
      <c r="B43" s="22"/>
      <c r="C43" s="26" t="s">
        <v>69</v>
      </c>
      <c r="D43" s="26"/>
      <c r="E43" s="26"/>
      <c r="F43" s="26"/>
      <c r="G43" s="26"/>
      <c r="H43" s="24" t="s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1"/>
        <v>0</v>
      </c>
    </row>
    <row r="44" spans="1:14" s="1" customFormat="1" ht="34.5" customHeight="1">
      <c r="A44" s="22" t="s">
        <v>29</v>
      </c>
      <c r="B44" s="22"/>
      <c r="C44" s="26" t="s">
        <v>70</v>
      </c>
      <c r="D44" s="26"/>
      <c r="E44" s="26"/>
      <c r="F44" s="26"/>
      <c r="G44" s="26"/>
      <c r="H44" s="24" t="s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 t="shared" si="1"/>
        <v>0</v>
      </c>
    </row>
    <row r="45" spans="1:14" s="1" customFormat="1" ht="34.5" customHeight="1">
      <c r="A45" s="22" t="s">
        <v>30</v>
      </c>
      <c r="B45" s="22"/>
      <c r="C45" s="26" t="s">
        <v>71</v>
      </c>
      <c r="D45" s="26"/>
      <c r="E45" s="26"/>
      <c r="F45" s="26"/>
      <c r="G45" s="26"/>
      <c r="H45" s="24" t="s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f t="shared" si="1"/>
        <v>0</v>
      </c>
    </row>
    <row r="46" spans="1:14" s="1" customFormat="1" ht="34.5" customHeight="1">
      <c r="A46" s="22" t="s">
        <v>31</v>
      </c>
      <c r="B46" s="22"/>
      <c r="C46" s="26" t="s">
        <v>72</v>
      </c>
      <c r="D46" s="26"/>
      <c r="E46" s="26"/>
      <c r="F46" s="26"/>
      <c r="G46" s="26"/>
      <c r="H46" s="24" t="s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f t="shared" si="1"/>
        <v>0</v>
      </c>
    </row>
    <row r="47" spans="1:14" s="1" customFormat="1" ht="34.5" customHeight="1">
      <c r="A47" s="22" t="s">
        <v>32</v>
      </c>
      <c r="B47" s="22"/>
      <c r="C47" s="28" t="s">
        <v>73</v>
      </c>
      <c r="D47" s="28"/>
      <c r="E47" s="28"/>
      <c r="F47" s="28"/>
      <c r="G47" s="28"/>
      <c r="H47" s="24" t="s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f t="shared" si="1"/>
        <v>0</v>
      </c>
    </row>
    <row r="48" spans="1:14" s="1" customFormat="1" ht="34.5" customHeight="1">
      <c r="A48" s="22" t="s">
        <v>33</v>
      </c>
      <c r="B48" s="22"/>
      <c r="C48" s="28" t="s">
        <v>74</v>
      </c>
      <c r="D48" s="28"/>
      <c r="E48" s="28"/>
      <c r="F48" s="28"/>
      <c r="G48" s="28"/>
      <c r="H48" s="24" t="s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f t="shared" si="1"/>
        <v>0</v>
      </c>
    </row>
    <row r="49" spans="1:14" s="1" customFormat="1" ht="34.5" customHeight="1">
      <c r="A49" s="22" t="s">
        <v>34</v>
      </c>
      <c r="B49" s="22"/>
      <c r="C49" s="26" t="s">
        <v>75</v>
      </c>
      <c r="D49" s="26"/>
      <c r="E49" s="26"/>
      <c r="F49" s="26"/>
      <c r="G49" s="26"/>
      <c r="H49" s="24" t="s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1"/>
        <v>0</v>
      </c>
    </row>
    <row r="50" spans="1:14" s="1" customFormat="1" ht="34.5" customHeight="1">
      <c r="A50" s="22" t="s">
        <v>35</v>
      </c>
      <c r="B50" s="22"/>
      <c r="C50" s="26" t="s">
        <v>77</v>
      </c>
      <c r="D50" s="26"/>
      <c r="E50" s="26"/>
      <c r="F50" s="26"/>
      <c r="G50" s="26"/>
      <c r="H50" s="24" t="s">
        <v>1</v>
      </c>
      <c r="I50" s="2">
        <f t="shared" ref="I50:M50" si="4">I51+I52+I57+I58</f>
        <v>533.60910374872674</v>
      </c>
      <c r="J50" s="2">
        <f t="shared" si="4"/>
        <v>555.57277535442881</v>
      </c>
      <c r="K50" s="2">
        <f t="shared" si="4"/>
        <v>577.89231666238686</v>
      </c>
      <c r="L50" s="2">
        <f t="shared" si="4"/>
        <v>601.10407301285761</v>
      </c>
      <c r="M50" s="2">
        <f t="shared" si="4"/>
        <v>625.24318979763655</v>
      </c>
      <c r="N50" s="2">
        <f t="shared" si="1"/>
        <v>2893.4214585760365</v>
      </c>
    </row>
    <row r="51" spans="1:14" s="1" customFormat="1" ht="34.5" customHeight="1">
      <c r="A51" s="22" t="s">
        <v>21</v>
      </c>
      <c r="B51" s="22"/>
      <c r="C51" s="28" t="s">
        <v>78</v>
      </c>
      <c r="D51" s="28"/>
      <c r="E51" s="28"/>
      <c r="F51" s="28"/>
      <c r="G51" s="28"/>
      <c r="H51" s="24" t="s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f t="shared" si="1"/>
        <v>0</v>
      </c>
    </row>
    <row r="52" spans="1:14" s="1" customFormat="1" ht="34.5" customHeight="1">
      <c r="A52" s="22" t="s">
        <v>23</v>
      </c>
      <c r="B52" s="22"/>
      <c r="C52" s="28" t="s">
        <v>79</v>
      </c>
      <c r="D52" s="28"/>
      <c r="E52" s="28"/>
      <c r="F52" s="28"/>
      <c r="G52" s="28"/>
      <c r="H52" s="24" t="s">
        <v>1</v>
      </c>
      <c r="I52" s="2">
        <f t="shared" ref="I52:M52" si="5">I53+I56</f>
        <v>517.94374649887379</v>
      </c>
      <c r="J52" s="2">
        <f t="shared" si="5"/>
        <v>539.19105140523584</v>
      </c>
      <c r="K52" s="2">
        <f t="shared" si="5"/>
        <v>560.76687314948708</v>
      </c>
      <c r="L52" s="2">
        <f t="shared" si="5"/>
        <v>583.20657048506257</v>
      </c>
      <c r="M52" s="2">
        <f t="shared" si="5"/>
        <v>606.54426847314551</v>
      </c>
      <c r="N52" s="2">
        <f t="shared" si="1"/>
        <v>2807.6525100118051</v>
      </c>
    </row>
    <row r="53" spans="1:14" s="1" customFormat="1" ht="34.5" customHeight="1">
      <c r="A53" s="22" t="s">
        <v>36</v>
      </c>
      <c r="B53" s="22"/>
      <c r="C53" s="30" t="s">
        <v>80</v>
      </c>
      <c r="D53" s="30"/>
      <c r="E53" s="30"/>
      <c r="F53" s="30"/>
      <c r="G53" s="30"/>
      <c r="H53" s="24" t="s">
        <v>1</v>
      </c>
      <c r="I53" s="2">
        <f t="shared" ref="I53:M53" si="6">I54+I55</f>
        <v>516.95271309693135</v>
      </c>
      <c r="J53" s="2">
        <f t="shared" si="6"/>
        <v>538.15244840000014</v>
      </c>
      <c r="K53" s="2">
        <f t="shared" si="6"/>
        <v>559.67841720000001</v>
      </c>
      <c r="L53" s="2">
        <f t="shared" si="6"/>
        <v>582.06586865000008</v>
      </c>
      <c r="M53" s="2">
        <f t="shared" si="6"/>
        <v>605.34881295000002</v>
      </c>
      <c r="N53" s="2">
        <f t="shared" si="1"/>
        <v>2802.1982602969319</v>
      </c>
    </row>
    <row r="54" spans="1:14" s="1" customFormat="1" ht="34.5" customHeight="1">
      <c r="A54" s="22" t="s">
        <v>38</v>
      </c>
      <c r="B54" s="22"/>
      <c r="C54" s="31" t="s">
        <v>81</v>
      </c>
      <c r="D54" s="31"/>
      <c r="E54" s="31"/>
      <c r="F54" s="31"/>
      <c r="G54" s="31"/>
      <c r="H54" s="24" t="s">
        <v>1</v>
      </c>
      <c r="I54" s="2">
        <v>516.95271309693135</v>
      </c>
      <c r="J54" s="2">
        <v>538.15244840000014</v>
      </c>
      <c r="K54" s="2">
        <v>559.67841720000001</v>
      </c>
      <c r="L54" s="2">
        <v>582.06586865000008</v>
      </c>
      <c r="M54" s="2">
        <v>605.34881295000002</v>
      </c>
      <c r="N54" s="2">
        <f t="shared" si="1"/>
        <v>2802.1982602969319</v>
      </c>
    </row>
    <row r="55" spans="1:14" s="1" customFormat="1" ht="34.5" customHeight="1">
      <c r="A55" s="22" t="s">
        <v>46</v>
      </c>
      <c r="B55" s="22"/>
      <c r="C55" s="31" t="s">
        <v>82</v>
      </c>
      <c r="D55" s="31"/>
      <c r="E55" s="31"/>
      <c r="F55" s="31"/>
      <c r="G55" s="31"/>
      <c r="H55" s="24" t="s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1"/>
        <v>0</v>
      </c>
    </row>
    <row r="56" spans="1:14" s="1" customFormat="1" ht="34.5" customHeight="1">
      <c r="A56" s="22" t="s">
        <v>37</v>
      </c>
      <c r="B56" s="22"/>
      <c r="C56" s="30" t="s">
        <v>83</v>
      </c>
      <c r="D56" s="30"/>
      <c r="E56" s="30"/>
      <c r="F56" s="30"/>
      <c r="G56" s="30"/>
      <c r="H56" s="24" t="s">
        <v>1</v>
      </c>
      <c r="I56" s="2">
        <v>0.9910334019425</v>
      </c>
      <c r="J56" s="2">
        <v>1.03860300523574</v>
      </c>
      <c r="K56" s="2">
        <v>1.0884559494870556</v>
      </c>
      <c r="L56" s="2">
        <v>1.1407018350624343</v>
      </c>
      <c r="M56" s="2">
        <v>1.1954555231454314</v>
      </c>
      <c r="N56" s="2">
        <f t="shared" si="1"/>
        <v>5.4542497148731606</v>
      </c>
    </row>
    <row r="57" spans="1:14" s="1" customFormat="1" ht="34.5" customHeight="1">
      <c r="A57" s="22" t="s">
        <v>24</v>
      </c>
      <c r="B57" s="22"/>
      <c r="C57" s="28" t="s">
        <v>84</v>
      </c>
      <c r="D57" s="28"/>
      <c r="E57" s="28"/>
      <c r="F57" s="28"/>
      <c r="G57" s="28"/>
      <c r="H57" s="24" t="s">
        <v>1</v>
      </c>
      <c r="I57" s="2">
        <v>15.665357249852949</v>
      </c>
      <c r="J57" s="2">
        <v>16.381723949193013</v>
      </c>
      <c r="K57" s="2">
        <v>17.125443512899786</v>
      </c>
      <c r="L57" s="2">
        <v>17.897502527795069</v>
      </c>
      <c r="M57" s="2">
        <v>18.698921324491057</v>
      </c>
      <c r="N57" s="2">
        <f t="shared" si="1"/>
        <v>85.768948564231877</v>
      </c>
    </row>
    <row r="58" spans="1:14" s="1" customFormat="1" ht="34.5" customHeight="1">
      <c r="A58" s="22" t="s">
        <v>47</v>
      </c>
      <c r="B58" s="22"/>
      <c r="C58" s="28" t="s">
        <v>85</v>
      </c>
      <c r="D58" s="28"/>
      <c r="E58" s="28"/>
      <c r="F58" s="28"/>
      <c r="G58" s="28"/>
      <c r="H58" s="24" t="s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f t="shared" si="1"/>
        <v>0</v>
      </c>
    </row>
    <row r="59" spans="1:14" s="1" customFormat="1" ht="34.5" customHeight="1">
      <c r="A59" s="22" t="s">
        <v>48</v>
      </c>
      <c r="B59" s="22"/>
      <c r="C59" s="26" t="s">
        <v>86</v>
      </c>
      <c r="D59" s="26"/>
      <c r="E59" s="26"/>
      <c r="F59" s="26"/>
      <c r="G59" s="26"/>
      <c r="H59" s="24" t="s">
        <v>1</v>
      </c>
      <c r="I59" s="2">
        <f t="shared" ref="I59:M59" si="7">I61+I62+I63+I64+I60</f>
        <v>24.248624689890125</v>
      </c>
      <c r="J59" s="2">
        <f t="shared" si="7"/>
        <v>25.357498682074098</v>
      </c>
      <c r="K59" s="2">
        <f t="shared" si="7"/>
        <v>26.508712554009488</v>
      </c>
      <c r="L59" s="2">
        <f t="shared" si="7"/>
        <v>27.703793457179941</v>
      </c>
      <c r="M59" s="2">
        <f t="shared" si="7"/>
        <v>28.94432077555226</v>
      </c>
      <c r="N59" s="2">
        <f t="shared" si="1"/>
        <v>132.76295015870591</v>
      </c>
    </row>
    <row r="60" spans="1:14" s="1" customFormat="1" ht="34.5" customHeight="1">
      <c r="A60" s="22" t="s">
        <v>49</v>
      </c>
      <c r="B60" s="22"/>
      <c r="C60" s="28" t="s">
        <v>87</v>
      </c>
      <c r="D60" s="28"/>
      <c r="E60" s="28"/>
      <c r="F60" s="28"/>
      <c r="G60" s="28"/>
      <c r="H60" s="24" t="s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f t="shared" si="1"/>
        <v>0</v>
      </c>
    </row>
    <row r="61" spans="1:14" s="1" customFormat="1" ht="34.5" customHeight="1">
      <c r="A61" s="22" t="s">
        <v>50</v>
      </c>
      <c r="B61" s="22"/>
      <c r="C61" s="28" t="s">
        <v>88</v>
      </c>
      <c r="D61" s="28"/>
      <c r="E61" s="28"/>
      <c r="F61" s="28"/>
      <c r="G61" s="28"/>
      <c r="H61" s="24" t="s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f t="shared" si="1"/>
        <v>0</v>
      </c>
    </row>
    <row r="62" spans="1:14" s="1" customFormat="1" ht="34.5" customHeight="1">
      <c r="A62" s="22" t="s">
        <v>51</v>
      </c>
      <c r="B62" s="22"/>
      <c r="C62" s="28" t="s">
        <v>89</v>
      </c>
      <c r="D62" s="28"/>
      <c r="E62" s="28"/>
      <c r="F62" s="28"/>
      <c r="G62" s="28"/>
      <c r="H62" s="24" t="s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f t="shared" si="1"/>
        <v>0</v>
      </c>
    </row>
    <row r="63" spans="1:14" s="1" customFormat="1" ht="34.5" customHeight="1">
      <c r="A63" s="22" t="s">
        <v>52</v>
      </c>
      <c r="B63" s="22"/>
      <c r="C63" s="28" t="s">
        <v>90</v>
      </c>
      <c r="D63" s="28"/>
      <c r="E63" s="28"/>
      <c r="F63" s="28"/>
      <c r="G63" s="28"/>
      <c r="H63" s="24" t="s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f t="shared" si="1"/>
        <v>0</v>
      </c>
    </row>
    <row r="64" spans="1:14" s="1" customFormat="1" ht="34.5" customHeight="1">
      <c r="A64" s="22" t="s">
        <v>53</v>
      </c>
      <c r="B64" s="22"/>
      <c r="C64" s="28" t="s">
        <v>91</v>
      </c>
      <c r="D64" s="28"/>
      <c r="E64" s="28"/>
      <c r="F64" s="28"/>
      <c r="G64" s="28"/>
      <c r="H64" s="24" t="s">
        <v>1</v>
      </c>
      <c r="I64" s="2">
        <v>24.248624689890125</v>
      </c>
      <c r="J64" s="2">
        <v>25.357498682074098</v>
      </c>
      <c r="K64" s="2">
        <v>26.508712554009488</v>
      </c>
      <c r="L64" s="2">
        <v>27.703793457179941</v>
      </c>
      <c r="M64" s="2">
        <v>28.94432077555226</v>
      </c>
      <c r="N64" s="2">
        <f t="shared" si="1"/>
        <v>132.76295015870591</v>
      </c>
    </row>
    <row r="65" spans="1:14" s="1" customFormat="1" ht="34.5" customHeight="1">
      <c r="A65" s="22" t="s">
        <v>54</v>
      </c>
      <c r="B65" s="22"/>
      <c r="C65" s="26" t="s">
        <v>92</v>
      </c>
      <c r="D65" s="26"/>
      <c r="E65" s="26"/>
      <c r="F65" s="26"/>
      <c r="G65" s="26"/>
      <c r="H65" s="24" t="s">
        <v>1</v>
      </c>
      <c r="I65" s="2">
        <v>339.60750006526422</v>
      </c>
      <c r="J65" s="2">
        <v>355.13753235323946</v>
      </c>
      <c r="K65" s="2">
        <v>371.26054428023889</v>
      </c>
      <c r="L65" s="2">
        <v>387.99792394988543</v>
      </c>
      <c r="M65" s="2">
        <v>405.37179099360014</v>
      </c>
      <c r="N65" s="2">
        <f t="shared" si="1"/>
        <v>1859.3752916422281</v>
      </c>
    </row>
    <row r="66" spans="1:14" s="1" customFormat="1" ht="34.5" customHeight="1">
      <c r="A66" s="22" t="s">
        <v>55</v>
      </c>
      <c r="B66" s="22"/>
      <c r="C66" s="26" t="s">
        <v>93</v>
      </c>
      <c r="D66" s="26"/>
      <c r="E66" s="26"/>
      <c r="F66" s="26"/>
      <c r="G66" s="26"/>
      <c r="H66" s="24" t="s">
        <v>1</v>
      </c>
      <c r="I66" s="2">
        <v>80.301357960000004</v>
      </c>
      <c r="J66" s="2">
        <v>83.513412278400011</v>
      </c>
      <c r="K66" s="2">
        <v>86.853948769536018</v>
      </c>
      <c r="L66" s="2">
        <v>90.328106720317464</v>
      </c>
      <c r="M66" s="2">
        <v>93.941230989130162</v>
      </c>
      <c r="N66" s="2">
        <f t="shared" si="1"/>
        <v>434.93805671738369</v>
      </c>
    </row>
    <row r="67" spans="1:14" s="1" customFormat="1" ht="34.5" customHeight="1">
      <c r="A67" s="22" t="s">
        <v>56</v>
      </c>
      <c r="B67" s="22"/>
      <c r="C67" s="26" t="s">
        <v>94</v>
      </c>
      <c r="D67" s="26"/>
      <c r="E67" s="26"/>
      <c r="F67" s="26"/>
      <c r="G67" s="26"/>
      <c r="H67" s="24" t="s">
        <v>1</v>
      </c>
      <c r="I67" s="2">
        <f t="shared" ref="I67:M67" si="8">I69+I68</f>
        <v>0.8281225434863535</v>
      </c>
      <c r="J67" s="2">
        <f t="shared" si="8"/>
        <v>0.84295523467748623</v>
      </c>
      <c r="K67" s="2">
        <f t="shared" si="8"/>
        <v>0.85838123351626439</v>
      </c>
      <c r="L67" s="2">
        <f t="shared" si="8"/>
        <v>0.87442427230859354</v>
      </c>
      <c r="M67" s="2">
        <f t="shared" si="8"/>
        <v>0.8911090326526161</v>
      </c>
      <c r="N67" s="2">
        <f t="shared" si="1"/>
        <v>4.2949923166413138</v>
      </c>
    </row>
    <row r="68" spans="1:14" s="1" customFormat="1" ht="34.5" customHeight="1">
      <c r="A68" s="22" t="s">
        <v>57</v>
      </c>
      <c r="B68" s="22"/>
      <c r="C68" s="28" t="s">
        <v>95</v>
      </c>
      <c r="D68" s="28"/>
      <c r="E68" s="28"/>
      <c r="F68" s="28"/>
      <c r="G68" s="28"/>
      <c r="H68" s="24" t="s">
        <v>1</v>
      </c>
      <c r="I68" s="2">
        <v>0.25111379370803361</v>
      </c>
      <c r="J68" s="2">
        <v>0.25111379370803361</v>
      </c>
      <c r="K68" s="2">
        <v>0.25111379370803361</v>
      </c>
      <c r="L68" s="2">
        <v>0.25111379370803361</v>
      </c>
      <c r="M68" s="2">
        <v>0.25111379370803361</v>
      </c>
      <c r="N68" s="2">
        <f t="shared" si="1"/>
        <v>1.2555689685401681</v>
      </c>
    </row>
    <row r="69" spans="1:14" s="1" customFormat="1" ht="34.5" customHeight="1">
      <c r="A69" s="22" t="s">
        <v>58</v>
      </c>
      <c r="B69" s="22"/>
      <c r="C69" s="28" t="s">
        <v>96</v>
      </c>
      <c r="D69" s="28"/>
      <c r="E69" s="28"/>
      <c r="F69" s="28"/>
      <c r="G69" s="28"/>
      <c r="H69" s="24" t="s">
        <v>1</v>
      </c>
      <c r="I69" s="2">
        <v>0.57700874977831984</v>
      </c>
      <c r="J69" s="2">
        <v>0.59184144096945268</v>
      </c>
      <c r="K69" s="2">
        <v>0.60726743980823084</v>
      </c>
      <c r="L69" s="2">
        <v>0.62331047860055999</v>
      </c>
      <c r="M69" s="2">
        <v>0.63999523894458255</v>
      </c>
      <c r="N69" s="2">
        <f t="shared" si="1"/>
        <v>3.0394233481011463</v>
      </c>
    </row>
    <row r="70" spans="1:14" s="1" customFormat="1" ht="34.5" customHeight="1">
      <c r="A70" s="22" t="s">
        <v>59</v>
      </c>
      <c r="B70" s="22"/>
      <c r="C70" s="26" t="s">
        <v>97</v>
      </c>
      <c r="D70" s="26"/>
      <c r="E70" s="26"/>
      <c r="F70" s="26"/>
      <c r="G70" s="26"/>
      <c r="H70" s="24" t="s">
        <v>1</v>
      </c>
      <c r="I70" s="2">
        <f t="shared" ref="I70:M70" si="9">+I71+I72+I73</f>
        <v>56.942167065986879</v>
      </c>
      <c r="J70" s="2">
        <f t="shared" si="9"/>
        <v>59.282668524944967</v>
      </c>
      <c r="K70" s="2">
        <f t="shared" si="9"/>
        <v>61.713826148153522</v>
      </c>
      <c r="L70" s="2">
        <f t="shared" si="9"/>
        <v>64.239094152667548</v>
      </c>
      <c r="M70" s="2">
        <f t="shared" si="9"/>
        <v>66.862056736326224</v>
      </c>
      <c r="N70" s="2">
        <f t="shared" si="1"/>
        <v>309.03981262807918</v>
      </c>
    </row>
    <row r="71" spans="1:14" s="1" customFormat="1" ht="34.5" customHeight="1">
      <c r="A71" s="22" t="s">
        <v>60</v>
      </c>
      <c r="B71" s="22"/>
      <c r="C71" s="28" t="s">
        <v>98</v>
      </c>
      <c r="D71" s="28"/>
      <c r="E71" s="28"/>
      <c r="F71" s="28"/>
      <c r="G71" s="28"/>
      <c r="H71" s="24" t="s">
        <v>1</v>
      </c>
      <c r="I71" s="2">
        <v>19.014469229115523</v>
      </c>
      <c r="J71" s="2">
        <v>19.883988662608971</v>
      </c>
      <c r="K71" s="2">
        <v>20.78670875597463</v>
      </c>
      <c r="L71" s="2">
        <v>21.723827019391535</v>
      </c>
      <c r="M71" s="2">
        <v>22.696581920946926</v>
      </c>
      <c r="N71" s="2">
        <f t="shared" si="1"/>
        <v>104.10557558803758</v>
      </c>
    </row>
    <row r="72" spans="1:14" s="1" customFormat="1" ht="34.5" customHeight="1">
      <c r="A72" s="22" t="s">
        <v>61</v>
      </c>
      <c r="B72" s="22"/>
      <c r="C72" s="28" t="s">
        <v>99</v>
      </c>
      <c r="D72" s="28"/>
      <c r="E72" s="28"/>
      <c r="F72" s="28"/>
      <c r="G72" s="28"/>
      <c r="H72" s="24" t="s">
        <v>1</v>
      </c>
      <c r="I72" s="2">
        <v>33.315109035848963</v>
      </c>
      <c r="J72" s="2">
        <v>34.647713397282921</v>
      </c>
      <c r="K72" s="2">
        <v>36.033621933174231</v>
      </c>
      <c r="L72" s="2">
        <v>37.474966810501201</v>
      </c>
      <c r="M72" s="2">
        <v>38.973965482921251</v>
      </c>
      <c r="N72" s="2">
        <f t="shared" si="1"/>
        <v>180.44537665972857</v>
      </c>
    </row>
    <row r="73" spans="1:14" s="1" customFormat="1" ht="34.5" customHeight="1" thickBot="1">
      <c r="A73" s="22" t="s">
        <v>62</v>
      </c>
      <c r="B73" s="22"/>
      <c r="C73" s="28" t="s">
        <v>100</v>
      </c>
      <c r="D73" s="28"/>
      <c r="E73" s="28"/>
      <c r="F73" s="28"/>
      <c r="G73" s="28"/>
      <c r="H73" s="24" t="s">
        <v>1</v>
      </c>
      <c r="I73" s="32">
        <v>4.6125888010224001</v>
      </c>
      <c r="J73" s="32">
        <v>4.7509664650530725</v>
      </c>
      <c r="K73" s="32">
        <v>4.8934954590046642</v>
      </c>
      <c r="L73" s="32">
        <v>5.0403003227748053</v>
      </c>
      <c r="M73" s="32">
        <v>5.1915093324580495</v>
      </c>
      <c r="N73" s="2">
        <f t="shared" si="1"/>
        <v>24.488860380312993</v>
      </c>
    </row>
    <row r="74" spans="1:14" s="1" customFormat="1" ht="34.5" customHeight="1">
      <c r="A74" s="22" t="s">
        <v>63</v>
      </c>
      <c r="B74" s="22"/>
      <c r="C74" s="26" t="s">
        <v>101</v>
      </c>
      <c r="D74" s="26"/>
      <c r="E74" s="26"/>
      <c r="F74" s="26"/>
      <c r="G74" s="26"/>
      <c r="H74" s="24" t="s">
        <v>1</v>
      </c>
      <c r="I74" s="33">
        <f t="shared" ref="I74:M74" si="10">I75+I76+I77</f>
        <v>33.94932077547616</v>
      </c>
      <c r="J74" s="33">
        <f t="shared" si="10"/>
        <v>35.501801352897608</v>
      </c>
      <c r="K74" s="33">
        <f t="shared" si="10"/>
        <v>37.113559937944586</v>
      </c>
      <c r="L74" s="33">
        <f t="shared" si="10"/>
        <v>38.786734621179093</v>
      </c>
      <c r="M74" s="33">
        <f t="shared" si="10"/>
        <v>40.523536621323949</v>
      </c>
      <c r="N74" s="2">
        <f t="shared" si="1"/>
        <v>185.8749533088214</v>
      </c>
    </row>
    <row r="75" spans="1:14" s="1" customFormat="1" ht="34.5" customHeight="1">
      <c r="A75" s="22" t="s">
        <v>64</v>
      </c>
      <c r="B75" s="22"/>
      <c r="C75" s="28" t="s">
        <v>102</v>
      </c>
      <c r="D75" s="28"/>
      <c r="E75" s="28"/>
      <c r="F75" s="28"/>
      <c r="G75" s="28"/>
      <c r="H75" s="24" t="s">
        <v>1</v>
      </c>
      <c r="I75" s="2">
        <v>33.94932077547616</v>
      </c>
      <c r="J75" s="32">
        <v>35.501801352897608</v>
      </c>
      <c r="K75" s="32">
        <v>37.113559937944586</v>
      </c>
      <c r="L75" s="32">
        <v>38.786734621179093</v>
      </c>
      <c r="M75" s="32">
        <v>40.523536621323949</v>
      </c>
      <c r="N75" s="2">
        <f t="shared" si="1"/>
        <v>185.8749533088214</v>
      </c>
    </row>
    <row r="76" spans="1:14" s="1" customFormat="1" ht="34.5" customHeight="1">
      <c r="A76" s="22" t="s">
        <v>65</v>
      </c>
      <c r="B76" s="22"/>
      <c r="C76" s="28" t="s">
        <v>103</v>
      </c>
      <c r="D76" s="28"/>
      <c r="E76" s="28"/>
      <c r="F76" s="28"/>
      <c r="G76" s="28"/>
      <c r="H76" s="24" t="s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f t="shared" si="1"/>
        <v>0</v>
      </c>
    </row>
    <row r="77" spans="1:14" s="1" customFormat="1" ht="34.5" customHeight="1" thickBot="1">
      <c r="A77" s="22" t="s">
        <v>66</v>
      </c>
      <c r="B77" s="22"/>
      <c r="C77" s="28" t="s">
        <v>104</v>
      </c>
      <c r="D77" s="28"/>
      <c r="E77" s="28"/>
      <c r="F77" s="28"/>
      <c r="G77" s="28"/>
      <c r="H77" s="24" t="s">
        <v>1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">
        <f t="shared" si="1"/>
        <v>0</v>
      </c>
    </row>
    <row r="78" spans="1:14" s="1" customFormat="1" ht="34.5" customHeight="1">
      <c r="A78" s="22" t="s">
        <v>105</v>
      </c>
      <c r="B78" s="22"/>
      <c r="C78" s="23" t="s">
        <v>106</v>
      </c>
      <c r="D78" s="23"/>
      <c r="E78" s="23"/>
      <c r="F78" s="23"/>
      <c r="G78" s="23"/>
      <c r="H78" s="24" t="s">
        <v>1</v>
      </c>
      <c r="I78" s="27">
        <f t="shared" ref="I78:M78" si="11">I79+I83+I84+I85+I86+I87+I88+I89+I92</f>
        <v>447.31389807052665</v>
      </c>
      <c r="J78" s="27">
        <f t="shared" si="11"/>
        <v>321.28447433293491</v>
      </c>
      <c r="K78" s="27">
        <f t="shared" si="11"/>
        <v>325.12176971417512</v>
      </c>
      <c r="L78" s="27">
        <f t="shared" si="11"/>
        <v>329.5763804900505</v>
      </c>
      <c r="M78" s="27">
        <f t="shared" si="11"/>
        <v>333.41249060789755</v>
      </c>
      <c r="N78" s="2">
        <f t="shared" si="1"/>
        <v>1756.7090132155847</v>
      </c>
    </row>
    <row r="79" spans="1:14" s="1" customFormat="1" ht="34.5" customHeight="1">
      <c r="A79" s="22" t="s">
        <v>107</v>
      </c>
      <c r="B79" s="22"/>
      <c r="C79" s="26" t="s">
        <v>40</v>
      </c>
      <c r="D79" s="26"/>
      <c r="E79" s="26"/>
      <c r="F79" s="26"/>
      <c r="G79" s="26"/>
      <c r="H79" s="24" t="s">
        <v>1</v>
      </c>
      <c r="I79" s="2">
        <f t="shared" ref="I79:M79" si="12">I81+I82+I80</f>
        <v>0</v>
      </c>
      <c r="J79" s="2">
        <f t="shared" si="12"/>
        <v>0</v>
      </c>
      <c r="K79" s="2">
        <f t="shared" si="12"/>
        <v>0</v>
      </c>
      <c r="L79" s="2">
        <f t="shared" si="12"/>
        <v>0</v>
      </c>
      <c r="M79" s="2">
        <f t="shared" si="12"/>
        <v>0</v>
      </c>
      <c r="N79" s="2">
        <f t="shared" si="1"/>
        <v>0</v>
      </c>
    </row>
    <row r="80" spans="1:14" s="1" customFormat="1" ht="34.5" customHeight="1">
      <c r="A80" s="22" t="s">
        <v>108</v>
      </c>
      <c r="B80" s="22"/>
      <c r="C80" s="28" t="s">
        <v>41</v>
      </c>
      <c r="D80" s="28"/>
      <c r="E80" s="28"/>
      <c r="F80" s="28"/>
      <c r="G80" s="28"/>
      <c r="H80" s="24" t="s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f t="shared" si="1"/>
        <v>0</v>
      </c>
    </row>
    <row r="81" spans="1:14" s="1" customFormat="1" ht="34.5" customHeight="1">
      <c r="A81" s="22" t="s">
        <v>109</v>
      </c>
      <c r="B81" s="22"/>
      <c r="C81" s="28" t="s">
        <v>43</v>
      </c>
      <c r="D81" s="28"/>
      <c r="E81" s="28"/>
      <c r="F81" s="28"/>
      <c r="G81" s="28"/>
      <c r="H81" s="24" t="s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f t="shared" si="1"/>
        <v>0</v>
      </c>
    </row>
    <row r="82" spans="1:14" s="1" customFormat="1" ht="34.5" customHeight="1">
      <c r="A82" s="22" t="s">
        <v>110</v>
      </c>
      <c r="B82" s="22"/>
      <c r="C82" s="28" t="s">
        <v>44</v>
      </c>
      <c r="D82" s="28"/>
      <c r="E82" s="28"/>
      <c r="F82" s="28"/>
      <c r="G82" s="28"/>
      <c r="H82" s="24" t="s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f t="shared" si="1"/>
        <v>0</v>
      </c>
    </row>
    <row r="83" spans="1:14" s="1" customFormat="1" ht="34.5" customHeight="1">
      <c r="A83" s="22" t="s">
        <v>111</v>
      </c>
      <c r="B83" s="22"/>
      <c r="C83" s="26" t="s">
        <v>45</v>
      </c>
      <c r="D83" s="26"/>
      <c r="E83" s="26"/>
      <c r="F83" s="26"/>
      <c r="G83" s="26"/>
      <c r="H83" s="24" t="s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f t="shared" si="1"/>
        <v>0</v>
      </c>
    </row>
    <row r="84" spans="1:14" s="1" customFormat="1" ht="34.5" customHeight="1">
      <c r="A84" s="22" t="s">
        <v>112</v>
      </c>
      <c r="B84" s="22"/>
      <c r="C84" s="26" t="s">
        <v>67</v>
      </c>
      <c r="D84" s="26"/>
      <c r="E84" s="26"/>
      <c r="F84" s="26"/>
      <c r="G84" s="26"/>
      <c r="H84" s="24" t="s">
        <v>1</v>
      </c>
      <c r="I84" s="2">
        <f>I26-I41</f>
        <v>447.31389807052665</v>
      </c>
      <c r="J84" s="2">
        <f t="shared" ref="J84:M84" si="13">J26-J41</f>
        <v>321.28447433293491</v>
      </c>
      <c r="K84" s="2">
        <f t="shared" si="13"/>
        <v>325.12176971417512</v>
      </c>
      <c r="L84" s="2">
        <f t="shared" si="13"/>
        <v>329.5763804900505</v>
      </c>
      <c r="M84" s="2">
        <f t="shared" si="13"/>
        <v>333.41249060789755</v>
      </c>
      <c r="N84" s="2">
        <f t="shared" si="1"/>
        <v>1756.7090132155847</v>
      </c>
    </row>
    <row r="85" spans="1:14" s="1" customFormat="1" ht="34.5" customHeight="1">
      <c r="A85" s="22" t="s">
        <v>113</v>
      </c>
      <c r="B85" s="22"/>
      <c r="C85" s="26" t="s">
        <v>68</v>
      </c>
      <c r="D85" s="26"/>
      <c r="E85" s="26"/>
      <c r="F85" s="26"/>
      <c r="G85" s="26"/>
      <c r="H85" s="24" t="s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f t="shared" ref="N85:N148" si="14">I85+J85+K85+L85+M85</f>
        <v>0</v>
      </c>
    </row>
    <row r="86" spans="1:14" s="1" customFormat="1" ht="34.5" customHeight="1">
      <c r="A86" s="22" t="s">
        <v>114</v>
      </c>
      <c r="B86" s="22"/>
      <c r="C86" s="26" t="s">
        <v>69</v>
      </c>
      <c r="D86" s="26"/>
      <c r="E86" s="26"/>
      <c r="F86" s="26"/>
      <c r="G86" s="26"/>
      <c r="H86" s="24" t="s">
        <v>1</v>
      </c>
      <c r="I86" s="2">
        <f>I28-I43</f>
        <v>0</v>
      </c>
      <c r="J86" s="2">
        <f t="shared" ref="J86:M86" si="15">J28-J43</f>
        <v>0</v>
      </c>
      <c r="K86" s="2">
        <f t="shared" si="15"/>
        <v>0</v>
      </c>
      <c r="L86" s="2">
        <f t="shared" si="15"/>
        <v>0</v>
      </c>
      <c r="M86" s="2">
        <f t="shared" si="15"/>
        <v>0</v>
      </c>
      <c r="N86" s="2">
        <f t="shared" si="14"/>
        <v>0</v>
      </c>
    </row>
    <row r="87" spans="1:14" s="1" customFormat="1" ht="34.5" customHeight="1">
      <c r="A87" s="22" t="s">
        <v>115</v>
      </c>
      <c r="B87" s="22"/>
      <c r="C87" s="26" t="s">
        <v>70</v>
      </c>
      <c r="D87" s="26"/>
      <c r="E87" s="26"/>
      <c r="F87" s="26"/>
      <c r="G87" s="26"/>
      <c r="H87" s="24" t="s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f t="shared" si="14"/>
        <v>0</v>
      </c>
    </row>
    <row r="88" spans="1:14" s="1" customFormat="1" ht="34.5" customHeight="1">
      <c r="A88" s="22" t="s">
        <v>116</v>
      </c>
      <c r="B88" s="22"/>
      <c r="C88" s="26" t="s">
        <v>71</v>
      </c>
      <c r="D88" s="26"/>
      <c r="E88" s="26"/>
      <c r="F88" s="26"/>
      <c r="G88" s="26"/>
      <c r="H88" s="24" t="s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14"/>
        <v>0</v>
      </c>
    </row>
    <row r="89" spans="1:14" s="1" customFormat="1" ht="34.5" customHeight="1">
      <c r="A89" s="22" t="s">
        <v>117</v>
      </c>
      <c r="B89" s="22"/>
      <c r="C89" s="26" t="s">
        <v>72</v>
      </c>
      <c r="D89" s="26"/>
      <c r="E89" s="26"/>
      <c r="F89" s="26"/>
      <c r="G89" s="26"/>
      <c r="H89" s="24" t="s">
        <v>1</v>
      </c>
      <c r="I89" s="2">
        <f t="shared" ref="I89:M89" si="16">I90+I91</f>
        <v>0</v>
      </c>
      <c r="J89" s="2">
        <f t="shared" si="16"/>
        <v>0</v>
      </c>
      <c r="K89" s="2">
        <f t="shared" si="16"/>
        <v>0</v>
      </c>
      <c r="L89" s="2">
        <f t="shared" si="16"/>
        <v>0</v>
      </c>
      <c r="M89" s="2">
        <f t="shared" si="16"/>
        <v>0</v>
      </c>
      <c r="N89" s="2">
        <f t="shared" si="14"/>
        <v>0</v>
      </c>
    </row>
    <row r="90" spans="1:14" s="1" customFormat="1" ht="34.5" customHeight="1">
      <c r="A90" s="22" t="s">
        <v>118</v>
      </c>
      <c r="B90" s="22"/>
      <c r="C90" s="28" t="s">
        <v>73</v>
      </c>
      <c r="D90" s="28"/>
      <c r="E90" s="28"/>
      <c r="F90" s="28"/>
      <c r="G90" s="28"/>
      <c r="H90" s="24" t="s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f t="shared" si="14"/>
        <v>0</v>
      </c>
    </row>
    <row r="91" spans="1:14" s="1" customFormat="1" ht="34.5" customHeight="1">
      <c r="A91" s="22" t="s">
        <v>119</v>
      </c>
      <c r="B91" s="22"/>
      <c r="C91" s="28" t="s">
        <v>74</v>
      </c>
      <c r="D91" s="28"/>
      <c r="E91" s="28"/>
      <c r="F91" s="28"/>
      <c r="G91" s="28"/>
      <c r="H91" s="24" t="s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f t="shared" si="14"/>
        <v>0</v>
      </c>
    </row>
    <row r="92" spans="1:14" s="1" customFormat="1" ht="34.5" customHeight="1">
      <c r="A92" s="22" t="s">
        <v>120</v>
      </c>
      <c r="B92" s="22"/>
      <c r="C92" s="26" t="s">
        <v>75</v>
      </c>
      <c r="D92" s="26"/>
      <c r="E92" s="26"/>
      <c r="F92" s="26"/>
      <c r="G92" s="26"/>
      <c r="H92" s="24" t="s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f t="shared" si="14"/>
        <v>0</v>
      </c>
    </row>
    <row r="93" spans="1:14" s="1" customFormat="1" ht="34.5" customHeight="1">
      <c r="A93" s="22" t="s">
        <v>121</v>
      </c>
      <c r="B93" s="22"/>
      <c r="C93" s="23" t="s">
        <v>135</v>
      </c>
      <c r="D93" s="23"/>
      <c r="E93" s="23"/>
      <c r="F93" s="23"/>
      <c r="G93" s="23"/>
      <c r="H93" s="24" t="s">
        <v>1</v>
      </c>
      <c r="I93" s="2">
        <f>I94-I100</f>
        <v>-1.2490500261465602</v>
      </c>
      <c r="J93" s="2">
        <f t="shared" ref="J93:M93" si="17">J94-J100</f>
        <v>-1.3061682795173626</v>
      </c>
      <c r="K93" s="2">
        <f t="shared" si="17"/>
        <v>-1.3654674659755823</v>
      </c>
      <c r="L93" s="2">
        <f t="shared" si="17"/>
        <v>-1.427026249306278</v>
      </c>
      <c r="M93" s="2">
        <f t="shared" si="17"/>
        <v>-1.4909259837969719</v>
      </c>
      <c r="N93" s="2">
        <f t="shared" si="14"/>
        <v>-6.8386380047427551</v>
      </c>
    </row>
    <row r="94" spans="1:14" s="1" customFormat="1" ht="34.5" customHeight="1">
      <c r="A94" s="22" t="s">
        <v>122</v>
      </c>
      <c r="B94" s="22"/>
      <c r="C94" s="26" t="s">
        <v>136</v>
      </c>
      <c r="D94" s="26"/>
      <c r="E94" s="26"/>
      <c r="F94" s="26"/>
      <c r="G94" s="26"/>
      <c r="H94" s="24" t="s">
        <v>1</v>
      </c>
      <c r="I94" s="2">
        <f>I95+I96+I97+I99</f>
        <v>0</v>
      </c>
      <c r="J94" s="2">
        <f t="shared" ref="J94:M94" si="18">J95+J96+J97+J99</f>
        <v>0</v>
      </c>
      <c r="K94" s="2">
        <f t="shared" si="18"/>
        <v>0</v>
      </c>
      <c r="L94" s="2">
        <f t="shared" si="18"/>
        <v>0</v>
      </c>
      <c r="M94" s="2">
        <f t="shared" si="18"/>
        <v>0</v>
      </c>
      <c r="N94" s="2">
        <f t="shared" si="14"/>
        <v>0</v>
      </c>
    </row>
    <row r="95" spans="1:14" s="1" customFormat="1" ht="34.5" customHeight="1">
      <c r="A95" s="22" t="s">
        <v>123</v>
      </c>
      <c r="B95" s="22"/>
      <c r="C95" s="28" t="s">
        <v>137</v>
      </c>
      <c r="D95" s="28"/>
      <c r="E95" s="28"/>
      <c r="F95" s="28"/>
      <c r="G95" s="28"/>
      <c r="H95" s="24" t="s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f t="shared" si="14"/>
        <v>0</v>
      </c>
    </row>
    <row r="96" spans="1:14" s="1" customFormat="1" ht="34.5" customHeight="1">
      <c r="A96" s="22" t="s">
        <v>124</v>
      </c>
      <c r="B96" s="22"/>
      <c r="C96" s="28" t="s">
        <v>138</v>
      </c>
      <c r="D96" s="28"/>
      <c r="E96" s="28"/>
      <c r="F96" s="28"/>
      <c r="G96" s="28"/>
      <c r="H96" s="24" t="s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f t="shared" si="14"/>
        <v>0</v>
      </c>
    </row>
    <row r="97" spans="1:14" s="1" customFormat="1" ht="34.5" customHeight="1">
      <c r="A97" s="22" t="s">
        <v>125</v>
      </c>
      <c r="B97" s="22"/>
      <c r="C97" s="28" t="s">
        <v>139</v>
      </c>
      <c r="D97" s="28"/>
      <c r="E97" s="28"/>
      <c r="F97" s="28"/>
      <c r="G97" s="28"/>
      <c r="H97" s="24" t="s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f t="shared" si="14"/>
        <v>0</v>
      </c>
    </row>
    <row r="98" spans="1:14" s="1" customFormat="1" ht="34.5" customHeight="1">
      <c r="A98" s="22" t="s">
        <v>126</v>
      </c>
      <c r="B98" s="22"/>
      <c r="C98" s="30" t="s">
        <v>140</v>
      </c>
      <c r="D98" s="30"/>
      <c r="E98" s="30"/>
      <c r="F98" s="30"/>
      <c r="G98" s="30"/>
      <c r="H98" s="24" t="s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f t="shared" si="14"/>
        <v>0</v>
      </c>
    </row>
    <row r="99" spans="1:14" s="1" customFormat="1" ht="34.5" customHeight="1">
      <c r="A99" s="22" t="s">
        <v>127</v>
      </c>
      <c r="B99" s="22"/>
      <c r="C99" s="28" t="s">
        <v>141</v>
      </c>
      <c r="D99" s="28"/>
      <c r="E99" s="28"/>
      <c r="F99" s="28"/>
      <c r="G99" s="28"/>
      <c r="H99" s="24" t="s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f t="shared" si="14"/>
        <v>0</v>
      </c>
    </row>
    <row r="100" spans="1:14" s="1" customFormat="1" ht="34.5" customHeight="1">
      <c r="A100" s="22" t="s">
        <v>128</v>
      </c>
      <c r="B100" s="22"/>
      <c r="C100" s="26" t="s">
        <v>97</v>
      </c>
      <c r="D100" s="26"/>
      <c r="E100" s="26"/>
      <c r="F100" s="26"/>
      <c r="G100" s="26"/>
      <c r="H100" s="24" t="s">
        <v>1</v>
      </c>
      <c r="I100" s="2">
        <f>I101+I102+I103+I105</f>
        <v>1.2490500261465602</v>
      </c>
      <c r="J100" s="2">
        <f t="shared" ref="J100:M100" si="19">J101+J102+J103+J105</f>
        <v>1.3061682795173626</v>
      </c>
      <c r="K100" s="2">
        <f t="shared" si="19"/>
        <v>1.3654674659755823</v>
      </c>
      <c r="L100" s="2">
        <f t="shared" si="19"/>
        <v>1.427026249306278</v>
      </c>
      <c r="M100" s="2">
        <f t="shared" si="19"/>
        <v>1.4909259837969719</v>
      </c>
      <c r="N100" s="2">
        <f t="shared" si="14"/>
        <v>6.8386380047427551</v>
      </c>
    </row>
    <row r="101" spans="1:14" s="1" customFormat="1" ht="34.5" customHeight="1">
      <c r="A101" s="22" t="s">
        <v>129</v>
      </c>
      <c r="B101" s="22"/>
      <c r="C101" s="28" t="s">
        <v>142</v>
      </c>
      <c r="D101" s="28"/>
      <c r="E101" s="28"/>
      <c r="F101" s="28"/>
      <c r="G101" s="28"/>
      <c r="H101" s="24" t="s">
        <v>1</v>
      </c>
      <c r="I101" s="2">
        <v>1.1640979716854403</v>
      </c>
      <c r="J101" s="2">
        <v>1.2173314223105509</v>
      </c>
      <c r="K101" s="2">
        <v>1.2725974734963266</v>
      </c>
      <c r="L101" s="2">
        <v>1.3299694388416745</v>
      </c>
      <c r="M101" s="2">
        <v>1.3895231394579273</v>
      </c>
      <c r="N101" s="2">
        <f t="shared" si="14"/>
        <v>6.3735194457919198</v>
      </c>
    </row>
    <row r="102" spans="1:14" s="1" customFormat="1" ht="34.5" customHeight="1">
      <c r="A102" s="22" t="s">
        <v>130</v>
      </c>
      <c r="B102" s="22"/>
      <c r="C102" s="28" t="s">
        <v>143</v>
      </c>
      <c r="D102" s="28"/>
      <c r="E102" s="28"/>
      <c r="F102" s="28"/>
      <c r="G102" s="28"/>
      <c r="H102" s="24" t="s">
        <v>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f t="shared" si="14"/>
        <v>0</v>
      </c>
    </row>
    <row r="103" spans="1:14" s="1" customFormat="1" ht="34.5" customHeight="1">
      <c r="A103" s="22" t="s">
        <v>131</v>
      </c>
      <c r="B103" s="22"/>
      <c r="C103" s="28" t="s">
        <v>144</v>
      </c>
      <c r="D103" s="28"/>
      <c r="E103" s="28"/>
      <c r="F103" s="28"/>
      <c r="G103" s="28"/>
      <c r="H103" s="24" t="s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f t="shared" si="14"/>
        <v>0</v>
      </c>
    </row>
    <row r="104" spans="1:14" s="1" customFormat="1" ht="34.5" customHeight="1">
      <c r="A104" s="22" t="s">
        <v>132</v>
      </c>
      <c r="B104" s="22"/>
      <c r="C104" s="30" t="s">
        <v>140</v>
      </c>
      <c r="D104" s="30"/>
      <c r="E104" s="30"/>
      <c r="F104" s="30"/>
      <c r="G104" s="30"/>
      <c r="H104" s="24" t="s">
        <v>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f t="shared" si="14"/>
        <v>0</v>
      </c>
    </row>
    <row r="105" spans="1:14" s="1" customFormat="1" ht="34.5" customHeight="1">
      <c r="A105" s="22" t="s">
        <v>133</v>
      </c>
      <c r="B105" s="22"/>
      <c r="C105" s="28" t="s">
        <v>145</v>
      </c>
      <c r="D105" s="28"/>
      <c r="E105" s="28"/>
      <c r="F105" s="28"/>
      <c r="G105" s="28"/>
      <c r="H105" s="24" t="s">
        <v>1</v>
      </c>
      <c r="I105" s="2">
        <v>8.4952054461120002E-2</v>
      </c>
      <c r="J105" s="2">
        <v>8.8836857206811684E-2</v>
      </c>
      <c r="K105" s="2">
        <v>9.2869992479255675E-2</v>
      </c>
      <c r="L105" s="2">
        <v>9.7056810464603474E-2</v>
      </c>
      <c r="M105" s="2">
        <v>0.10140284433904462</v>
      </c>
      <c r="N105" s="2">
        <f t="shared" si="14"/>
        <v>0.46511855895083548</v>
      </c>
    </row>
    <row r="106" spans="1:14" s="1" customFormat="1" ht="34.5" customHeight="1">
      <c r="A106" s="22" t="s">
        <v>134</v>
      </c>
      <c r="B106" s="22"/>
      <c r="C106" s="23" t="s">
        <v>146</v>
      </c>
      <c r="D106" s="23"/>
      <c r="E106" s="23"/>
      <c r="F106" s="23"/>
      <c r="G106" s="23"/>
      <c r="H106" s="24" t="s">
        <v>1</v>
      </c>
      <c r="I106" s="2">
        <f>I107+I111+I112+I113+I114+I115+I116+I117+I120</f>
        <v>446.06484804438008</v>
      </c>
      <c r="J106" s="2">
        <f t="shared" ref="J106:M106" si="20">J107+J111+J112+J113+J114+J115+J116+J117+J120</f>
        <v>319.97830605341755</v>
      </c>
      <c r="K106" s="2">
        <f t="shared" si="20"/>
        <v>323.75630224819952</v>
      </c>
      <c r="L106" s="2">
        <f t="shared" si="20"/>
        <v>328.14935424074423</v>
      </c>
      <c r="M106" s="2">
        <f t="shared" si="20"/>
        <v>331.9215646241006</v>
      </c>
      <c r="N106" s="2">
        <f t="shared" si="14"/>
        <v>1749.8703752108422</v>
      </c>
    </row>
    <row r="107" spans="1:14" s="1" customFormat="1" ht="34.5" customHeight="1">
      <c r="A107" s="22" t="s">
        <v>147</v>
      </c>
      <c r="B107" s="22"/>
      <c r="C107" s="26" t="s">
        <v>148</v>
      </c>
      <c r="D107" s="26"/>
      <c r="E107" s="26"/>
      <c r="F107" s="26"/>
      <c r="G107" s="26"/>
      <c r="H107" s="24" t="s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f t="shared" si="14"/>
        <v>0</v>
      </c>
    </row>
    <row r="108" spans="1:14" s="1" customFormat="1" ht="34.5" customHeight="1">
      <c r="A108" s="22" t="s">
        <v>149</v>
      </c>
      <c r="B108" s="22"/>
      <c r="C108" s="28" t="s">
        <v>41</v>
      </c>
      <c r="D108" s="28"/>
      <c r="E108" s="28"/>
      <c r="F108" s="28"/>
      <c r="G108" s="28"/>
      <c r="H108" s="24" t="s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f t="shared" si="14"/>
        <v>0</v>
      </c>
    </row>
    <row r="109" spans="1:14" s="1" customFormat="1" ht="34.5" customHeight="1">
      <c r="A109" s="22" t="s">
        <v>150</v>
      </c>
      <c r="B109" s="22"/>
      <c r="C109" s="28" t="s">
        <v>43</v>
      </c>
      <c r="D109" s="28"/>
      <c r="E109" s="28"/>
      <c r="F109" s="28"/>
      <c r="G109" s="28"/>
      <c r="H109" s="24" t="s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f t="shared" si="14"/>
        <v>0</v>
      </c>
    </row>
    <row r="110" spans="1:14" s="1" customFormat="1" ht="34.5" customHeight="1">
      <c r="A110" s="22" t="s">
        <v>151</v>
      </c>
      <c r="B110" s="22"/>
      <c r="C110" s="28" t="s">
        <v>44</v>
      </c>
      <c r="D110" s="28"/>
      <c r="E110" s="28"/>
      <c r="F110" s="28"/>
      <c r="G110" s="28"/>
      <c r="H110" s="24" t="s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f t="shared" si="14"/>
        <v>0</v>
      </c>
    </row>
    <row r="111" spans="1:14" s="1" customFormat="1" ht="34.5" customHeight="1">
      <c r="A111" s="22" t="s">
        <v>152</v>
      </c>
      <c r="B111" s="22"/>
      <c r="C111" s="26" t="s">
        <v>45</v>
      </c>
      <c r="D111" s="26"/>
      <c r="E111" s="26"/>
      <c r="F111" s="26"/>
      <c r="G111" s="26"/>
      <c r="H111" s="24" t="s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f t="shared" si="14"/>
        <v>0</v>
      </c>
    </row>
    <row r="112" spans="1:14" s="1" customFormat="1" ht="34.5" customHeight="1">
      <c r="A112" s="22" t="s">
        <v>153</v>
      </c>
      <c r="B112" s="22"/>
      <c r="C112" s="26" t="s">
        <v>67</v>
      </c>
      <c r="D112" s="26"/>
      <c r="E112" s="26"/>
      <c r="F112" s="26"/>
      <c r="G112" s="26"/>
      <c r="H112" s="24" t="s">
        <v>1</v>
      </c>
      <c r="I112" s="2">
        <f>I84+I93</f>
        <v>446.06484804438008</v>
      </c>
      <c r="J112" s="2">
        <f t="shared" ref="J112:M112" si="21">J84+J93</f>
        <v>319.97830605341755</v>
      </c>
      <c r="K112" s="2">
        <f t="shared" si="21"/>
        <v>323.75630224819952</v>
      </c>
      <c r="L112" s="2">
        <f t="shared" si="21"/>
        <v>328.14935424074423</v>
      </c>
      <c r="M112" s="2">
        <f t="shared" si="21"/>
        <v>331.9215646241006</v>
      </c>
      <c r="N112" s="2">
        <f t="shared" si="14"/>
        <v>1749.8703752108422</v>
      </c>
    </row>
    <row r="113" spans="1:14" s="1" customFormat="1" ht="34.5" customHeight="1">
      <c r="A113" s="22" t="s">
        <v>154</v>
      </c>
      <c r="B113" s="22"/>
      <c r="C113" s="26" t="s">
        <v>68</v>
      </c>
      <c r="D113" s="26"/>
      <c r="E113" s="26"/>
      <c r="F113" s="26"/>
      <c r="G113" s="26"/>
      <c r="H113" s="24" t="s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f t="shared" si="14"/>
        <v>0</v>
      </c>
    </row>
    <row r="114" spans="1:14" s="1" customFormat="1" ht="34.5" customHeight="1">
      <c r="A114" s="22" t="s">
        <v>155</v>
      </c>
      <c r="B114" s="22"/>
      <c r="C114" s="26" t="s">
        <v>69</v>
      </c>
      <c r="D114" s="26"/>
      <c r="E114" s="26"/>
      <c r="F114" s="26"/>
      <c r="G114" s="26"/>
      <c r="H114" s="24" t="s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f t="shared" si="14"/>
        <v>0</v>
      </c>
    </row>
    <row r="115" spans="1:14" s="1" customFormat="1" ht="34.5" customHeight="1">
      <c r="A115" s="22" t="s">
        <v>156</v>
      </c>
      <c r="B115" s="22"/>
      <c r="C115" s="26" t="s">
        <v>70</v>
      </c>
      <c r="D115" s="26"/>
      <c r="E115" s="26"/>
      <c r="F115" s="26"/>
      <c r="G115" s="26"/>
      <c r="H115" s="24" t="s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f t="shared" si="14"/>
        <v>0</v>
      </c>
    </row>
    <row r="116" spans="1:14" s="1" customFormat="1" ht="34.5" customHeight="1">
      <c r="A116" s="22" t="s">
        <v>157</v>
      </c>
      <c r="B116" s="22"/>
      <c r="C116" s="26" t="s">
        <v>71</v>
      </c>
      <c r="D116" s="26"/>
      <c r="E116" s="26"/>
      <c r="F116" s="26"/>
      <c r="G116" s="26"/>
      <c r="H116" s="24" t="s"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f t="shared" si="14"/>
        <v>0</v>
      </c>
    </row>
    <row r="117" spans="1:14" s="1" customFormat="1" ht="34.5" customHeight="1">
      <c r="A117" s="22" t="s">
        <v>158</v>
      </c>
      <c r="B117" s="22"/>
      <c r="C117" s="26" t="s">
        <v>72</v>
      </c>
      <c r="D117" s="26"/>
      <c r="E117" s="26"/>
      <c r="F117" s="26"/>
      <c r="G117" s="26"/>
      <c r="H117" s="24" t="s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f t="shared" si="14"/>
        <v>0</v>
      </c>
    </row>
    <row r="118" spans="1:14" s="1" customFormat="1" ht="34.5" customHeight="1">
      <c r="A118" s="22" t="s">
        <v>159</v>
      </c>
      <c r="B118" s="22"/>
      <c r="C118" s="28" t="s">
        <v>73</v>
      </c>
      <c r="D118" s="28"/>
      <c r="E118" s="28"/>
      <c r="F118" s="28"/>
      <c r="G118" s="28"/>
      <c r="H118" s="24" t="s">
        <v>1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f t="shared" si="14"/>
        <v>0</v>
      </c>
    </row>
    <row r="119" spans="1:14" s="1" customFormat="1" ht="34.5" customHeight="1">
      <c r="A119" s="22" t="s">
        <v>160</v>
      </c>
      <c r="B119" s="22"/>
      <c r="C119" s="28" t="s">
        <v>74</v>
      </c>
      <c r="D119" s="28"/>
      <c r="E119" s="28"/>
      <c r="F119" s="28"/>
      <c r="G119" s="28"/>
      <c r="H119" s="24" t="s"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f t="shared" si="14"/>
        <v>0</v>
      </c>
    </row>
    <row r="120" spans="1:14" s="1" customFormat="1" ht="34.5" customHeight="1">
      <c r="A120" s="22" t="s">
        <v>161</v>
      </c>
      <c r="B120" s="22"/>
      <c r="C120" s="26" t="s">
        <v>75</v>
      </c>
      <c r="D120" s="26"/>
      <c r="E120" s="26"/>
      <c r="F120" s="26"/>
      <c r="G120" s="26"/>
      <c r="H120" s="24" t="s">
        <v>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f t="shared" si="14"/>
        <v>0</v>
      </c>
    </row>
    <row r="121" spans="1:14" s="1" customFormat="1" ht="34.5" customHeight="1">
      <c r="A121" s="22" t="s">
        <v>162</v>
      </c>
      <c r="B121" s="22"/>
      <c r="C121" s="23" t="s">
        <v>163</v>
      </c>
      <c r="D121" s="23"/>
      <c r="E121" s="23"/>
      <c r="F121" s="23"/>
      <c r="G121" s="23"/>
      <c r="H121" s="24" t="s">
        <v>1</v>
      </c>
      <c r="I121" s="2">
        <f t="shared" ref="I121:M121" si="22">I122+I126+I127+I128+I129+I130+I131+I132+I135</f>
        <v>67.141722316062868</v>
      </c>
      <c r="J121" s="2">
        <f t="shared" si="22"/>
        <v>64.239127495145596</v>
      </c>
      <c r="K121" s="2">
        <f t="shared" si="22"/>
        <v>65.005779944339096</v>
      </c>
      <c r="L121" s="2">
        <f t="shared" si="22"/>
        <v>65.895864735917144</v>
      </c>
      <c r="M121" s="2">
        <f t="shared" si="22"/>
        <v>66.662217552711681</v>
      </c>
      <c r="N121" s="2">
        <f t="shared" si="14"/>
        <v>328.94471204417641</v>
      </c>
    </row>
    <row r="122" spans="1:14" s="1" customFormat="1" ht="34.5" customHeight="1">
      <c r="A122" s="22" t="s">
        <v>164</v>
      </c>
      <c r="B122" s="22"/>
      <c r="C122" s="26" t="s">
        <v>40</v>
      </c>
      <c r="D122" s="26"/>
      <c r="E122" s="26"/>
      <c r="F122" s="26"/>
      <c r="G122" s="26"/>
      <c r="H122" s="24" t="s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f t="shared" si="14"/>
        <v>0</v>
      </c>
    </row>
    <row r="123" spans="1:14" s="1" customFormat="1" ht="34.5" customHeight="1">
      <c r="A123" s="22" t="s">
        <v>165</v>
      </c>
      <c r="B123" s="22"/>
      <c r="C123" s="28" t="s">
        <v>41</v>
      </c>
      <c r="D123" s="28"/>
      <c r="E123" s="28"/>
      <c r="F123" s="28"/>
      <c r="G123" s="28"/>
      <c r="H123" s="24" t="s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f t="shared" si="14"/>
        <v>0</v>
      </c>
    </row>
    <row r="124" spans="1:14" s="1" customFormat="1" ht="34.5" customHeight="1">
      <c r="A124" s="22" t="s">
        <v>166</v>
      </c>
      <c r="B124" s="22"/>
      <c r="C124" s="28" t="s">
        <v>43</v>
      </c>
      <c r="D124" s="28"/>
      <c r="E124" s="28"/>
      <c r="F124" s="28"/>
      <c r="G124" s="28"/>
      <c r="H124" s="24" t="s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f t="shared" si="14"/>
        <v>0</v>
      </c>
    </row>
    <row r="125" spans="1:14" s="1" customFormat="1" ht="34.5" customHeight="1">
      <c r="A125" s="22" t="s">
        <v>167</v>
      </c>
      <c r="B125" s="22"/>
      <c r="C125" s="28" t="s">
        <v>44</v>
      </c>
      <c r="D125" s="28"/>
      <c r="E125" s="28"/>
      <c r="F125" s="28"/>
      <c r="G125" s="28"/>
      <c r="H125" s="24" t="s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f t="shared" si="14"/>
        <v>0</v>
      </c>
    </row>
    <row r="126" spans="1:14" s="1" customFormat="1" ht="34.5" customHeight="1">
      <c r="A126" s="22" t="s">
        <v>168</v>
      </c>
      <c r="B126" s="22"/>
      <c r="C126" s="26" t="s">
        <v>651</v>
      </c>
      <c r="D126" s="26"/>
      <c r="E126" s="26"/>
      <c r="F126" s="26"/>
      <c r="G126" s="26"/>
      <c r="H126" s="24" t="s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f t="shared" si="14"/>
        <v>0</v>
      </c>
    </row>
    <row r="127" spans="1:14" s="1" customFormat="1" ht="34.5" customHeight="1">
      <c r="A127" s="22" t="s">
        <v>169</v>
      </c>
      <c r="B127" s="22"/>
      <c r="C127" s="26" t="s">
        <v>652</v>
      </c>
      <c r="D127" s="26"/>
      <c r="E127" s="26"/>
      <c r="F127" s="26"/>
      <c r="G127" s="26"/>
      <c r="H127" s="24" t="s">
        <v>1</v>
      </c>
      <c r="I127" s="2">
        <v>67.141722316062868</v>
      </c>
      <c r="J127" s="2">
        <v>64.239127495145596</v>
      </c>
      <c r="K127" s="2">
        <v>65.005779944339096</v>
      </c>
      <c r="L127" s="2">
        <v>65.895864735917144</v>
      </c>
      <c r="M127" s="2">
        <v>66.662217552711681</v>
      </c>
      <c r="N127" s="2">
        <f t="shared" si="14"/>
        <v>328.94471204417641</v>
      </c>
    </row>
    <row r="128" spans="1:14" s="1" customFormat="1" ht="34.5" customHeight="1">
      <c r="A128" s="22" t="s">
        <v>170</v>
      </c>
      <c r="B128" s="22"/>
      <c r="C128" s="26" t="s">
        <v>653</v>
      </c>
      <c r="D128" s="26"/>
      <c r="E128" s="26"/>
      <c r="F128" s="26"/>
      <c r="G128" s="26"/>
      <c r="H128" s="24" t="s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f t="shared" si="14"/>
        <v>0</v>
      </c>
    </row>
    <row r="129" spans="1:14" s="1" customFormat="1" ht="34.5" customHeight="1">
      <c r="A129" s="22" t="s">
        <v>171</v>
      </c>
      <c r="B129" s="22"/>
      <c r="C129" s="26" t="s">
        <v>654</v>
      </c>
      <c r="D129" s="26"/>
      <c r="E129" s="26"/>
      <c r="F129" s="26"/>
      <c r="G129" s="26"/>
      <c r="H129" s="24" t="s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f t="shared" si="14"/>
        <v>0</v>
      </c>
    </row>
    <row r="130" spans="1:14" s="1" customFormat="1" ht="34.5" customHeight="1">
      <c r="A130" s="22" t="s">
        <v>172</v>
      </c>
      <c r="B130" s="22"/>
      <c r="C130" s="26" t="s">
        <v>655</v>
      </c>
      <c r="D130" s="26"/>
      <c r="E130" s="26"/>
      <c r="F130" s="26"/>
      <c r="G130" s="26"/>
      <c r="H130" s="24" t="s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f t="shared" si="14"/>
        <v>0</v>
      </c>
    </row>
    <row r="131" spans="1:14" s="1" customFormat="1" ht="34.5" customHeight="1">
      <c r="A131" s="22" t="s">
        <v>173</v>
      </c>
      <c r="B131" s="22"/>
      <c r="C131" s="26" t="s">
        <v>656</v>
      </c>
      <c r="D131" s="26"/>
      <c r="E131" s="26"/>
      <c r="F131" s="26"/>
      <c r="G131" s="26"/>
      <c r="H131" s="24" t="s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f t="shared" si="14"/>
        <v>0</v>
      </c>
    </row>
    <row r="132" spans="1:14" s="1" customFormat="1" ht="34.5" customHeight="1">
      <c r="A132" s="22" t="s">
        <v>174</v>
      </c>
      <c r="B132" s="22"/>
      <c r="C132" s="26" t="s">
        <v>72</v>
      </c>
      <c r="D132" s="26"/>
      <c r="E132" s="26"/>
      <c r="F132" s="26"/>
      <c r="G132" s="26"/>
      <c r="H132" s="24" t="s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f t="shared" si="14"/>
        <v>0</v>
      </c>
    </row>
    <row r="133" spans="1:14" s="1" customFormat="1" ht="34.5" customHeight="1">
      <c r="A133" s="22" t="s">
        <v>175</v>
      </c>
      <c r="B133" s="22"/>
      <c r="C133" s="28" t="s">
        <v>73</v>
      </c>
      <c r="D133" s="28"/>
      <c r="E133" s="28"/>
      <c r="F133" s="28"/>
      <c r="G133" s="28"/>
      <c r="H133" s="24" t="s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f t="shared" si="14"/>
        <v>0</v>
      </c>
    </row>
    <row r="134" spans="1:14" s="1" customFormat="1" ht="34.5" customHeight="1">
      <c r="A134" s="22" t="s">
        <v>176</v>
      </c>
      <c r="B134" s="22"/>
      <c r="C134" s="28" t="s">
        <v>74</v>
      </c>
      <c r="D134" s="28"/>
      <c r="E134" s="28"/>
      <c r="F134" s="28"/>
      <c r="G134" s="28"/>
      <c r="H134" s="24" t="s"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f t="shared" si="14"/>
        <v>0</v>
      </c>
    </row>
    <row r="135" spans="1:14" s="1" customFormat="1" ht="34.5" customHeight="1">
      <c r="A135" s="22" t="s">
        <v>177</v>
      </c>
      <c r="B135" s="22"/>
      <c r="C135" s="26" t="s">
        <v>657</v>
      </c>
      <c r="D135" s="26"/>
      <c r="E135" s="26"/>
      <c r="F135" s="26"/>
      <c r="G135" s="26"/>
      <c r="H135" s="24" t="s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f t="shared" si="14"/>
        <v>0</v>
      </c>
    </row>
    <row r="136" spans="1:14" s="1" customFormat="1" ht="34.5" customHeight="1">
      <c r="A136" s="22" t="s">
        <v>178</v>
      </c>
      <c r="B136" s="22"/>
      <c r="C136" s="23" t="s">
        <v>179</v>
      </c>
      <c r="D136" s="23"/>
      <c r="E136" s="23"/>
      <c r="F136" s="23"/>
      <c r="G136" s="23"/>
      <c r="H136" s="24" t="s">
        <v>1</v>
      </c>
      <c r="I136" s="2">
        <f>I137+I141+I142+I143+I144+I145+I146+I147+I150</f>
        <v>378.92312572831725</v>
      </c>
      <c r="J136" s="2">
        <f t="shared" ref="J136:M136" si="23">J137+J141+J142+J143+J144+J145+J146+J147+J150</f>
        <v>255.73917855827196</v>
      </c>
      <c r="K136" s="2">
        <f t="shared" si="23"/>
        <v>258.75052230386041</v>
      </c>
      <c r="L136" s="2">
        <f t="shared" si="23"/>
        <v>262.25348950482709</v>
      </c>
      <c r="M136" s="2">
        <f t="shared" si="23"/>
        <v>265.2593470713889</v>
      </c>
      <c r="N136" s="2">
        <f t="shared" si="14"/>
        <v>1420.9256631666656</v>
      </c>
    </row>
    <row r="137" spans="1:14" s="1" customFormat="1" ht="34.5" customHeight="1">
      <c r="A137" s="22" t="s">
        <v>180</v>
      </c>
      <c r="B137" s="22"/>
      <c r="C137" s="26" t="s">
        <v>40</v>
      </c>
      <c r="D137" s="26"/>
      <c r="E137" s="26"/>
      <c r="F137" s="26"/>
      <c r="G137" s="26"/>
      <c r="H137" s="24" t="s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f t="shared" si="14"/>
        <v>0</v>
      </c>
    </row>
    <row r="138" spans="1:14" s="1" customFormat="1" ht="34.5" customHeight="1">
      <c r="A138" s="22" t="s">
        <v>181</v>
      </c>
      <c r="B138" s="22"/>
      <c r="C138" s="28" t="s">
        <v>41</v>
      </c>
      <c r="D138" s="28"/>
      <c r="E138" s="28"/>
      <c r="F138" s="28"/>
      <c r="G138" s="28"/>
      <c r="H138" s="24" t="s">
        <v>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f t="shared" si="14"/>
        <v>0</v>
      </c>
    </row>
    <row r="139" spans="1:14" s="1" customFormat="1" ht="34.5" customHeight="1">
      <c r="A139" s="22" t="s">
        <v>182</v>
      </c>
      <c r="B139" s="22"/>
      <c r="C139" s="28" t="s">
        <v>43</v>
      </c>
      <c r="D139" s="28"/>
      <c r="E139" s="28"/>
      <c r="F139" s="28"/>
      <c r="G139" s="28"/>
      <c r="H139" s="24" t="s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f t="shared" si="14"/>
        <v>0</v>
      </c>
    </row>
    <row r="140" spans="1:14" s="1" customFormat="1" ht="34.5" customHeight="1">
      <c r="A140" s="22" t="s">
        <v>183</v>
      </c>
      <c r="B140" s="22"/>
      <c r="C140" s="28" t="s">
        <v>44</v>
      </c>
      <c r="D140" s="28"/>
      <c r="E140" s="28"/>
      <c r="F140" s="28"/>
      <c r="G140" s="28"/>
      <c r="H140" s="24" t="s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f t="shared" si="14"/>
        <v>0</v>
      </c>
    </row>
    <row r="141" spans="1:14" s="1" customFormat="1" ht="34.5" customHeight="1">
      <c r="A141" s="22" t="s">
        <v>184</v>
      </c>
      <c r="B141" s="22"/>
      <c r="C141" s="26" t="s">
        <v>45</v>
      </c>
      <c r="D141" s="26"/>
      <c r="E141" s="26"/>
      <c r="F141" s="26"/>
      <c r="G141" s="26"/>
      <c r="H141" s="24" t="s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f t="shared" si="14"/>
        <v>0</v>
      </c>
    </row>
    <row r="142" spans="1:14" s="1" customFormat="1" ht="34.5" customHeight="1">
      <c r="A142" s="22" t="s">
        <v>185</v>
      </c>
      <c r="B142" s="22"/>
      <c r="C142" s="26" t="s">
        <v>67</v>
      </c>
      <c r="D142" s="26"/>
      <c r="E142" s="26"/>
      <c r="F142" s="26"/>
      <c r="G142" s="26"/>
      <c r="H142" s="24" t="s">
        <v>1</v>
      </c>
      <c r="I142" s="2">
        <f>I112-I127</f>
        <v>378.92312572831725</v>
      </c>
      <c r="J142" s="2">
        <f t="shared" ref="J142:M142" si="24">J112-J127</f>
        <v>255.73917855827196</v>
      </c>
      <c r="K142" s="2">
        <f t="shared" si="24"/>
        <v>258.75052230386041</v>
      </c>
      <c r="L142" s="2">
        <f t="shared" si="24"/>
        <v>262.25348950482709</v>
      </c>
      <c r="M142" s="2">
        <f t="shared" si="24"/>
        <v>265.2593470713889</v>
      </c>
      <c r="N142" s="2">
        <f t="shared" si="14"/>
        <v>1420.9256631666656</v>
      </c>
    </row>
    <row r="143" spans="1:14" s="1" customFormat="1" ht="34.5" customHeight="1">
      <c r="A143" s="22" t="s">
        <v>186</v>
      </c>
      <c r="B143" s="22"/>
      <c r="C143" s="26" t="s">
        <v>68</v>
      </c>
      <c r="D143" s="26"/>
      <c r="E143" s="26"/>
      <c r="F143" s="26"/>
      <c r="G143" s="26"/>
      <c r="H143" s="24" t="s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f t="shared" si="14"/>
        <v>0</v>
      </c>
    </row>
    <row r="144" spans="1:14" s="1" customFormat="1" ht="34.5" customHeight="1">
      <c r="A144" s="22" t="s">
        <v>187</v>
      </c>
      <c r="B144" s="22"/>
      <c r="C144" s="26" t="s">
        <v>69</v>
      </c>
      <c r="D144" s="26"/>
      <c r="E144" s="26"/>
      <c r="F144" s="26"/>
      <c r="G144" s="26"/>
      <c r="H144" s="24" t="s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f t="shared" si="14"/>
        <v>0</v>
      </c>
    </row>
    <row r="145" spans="1:14" s="1" customFormat="1" ht="34.5" customHeight="1">
      <c r="A145" s="22" t="s">
        <v>188</v>
      </c>
      <c r="B145" s="22"/>
      <c r="C145" s="26" t="s">
        <v>70</v>
      </c>
      <c r="D145" s="26"/>
      <c r="E145" s="26"/>
      <c r="F145" s="26"/>
      <c r="G145" s="26"/>
      <c r="H145" s="24" t="s">
        <v>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f t="shared" si="14"/>
        <v>0</v>
      </c>
    </row>
    <row r="146" spans="1:14" s="1" customFormat="1" ht="34.5" customHeight="1">
      <c r="A146" s="22" t="s">
        <v>189</v>
      </c>
      <c r="B146" s="22"/>
      <c r="C146" s="26" t="s">
        <v>71</v>
      </c>
      <c r="D146" s="26"/>
      <c r="E146" s="26"/>
      <c r="F146" s="26"/>
      <c r="G146" s="26"/>
      <c r="H146" s="24" t="s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f t="shared" si="14"/>
        <v>0</v>
      </c>
    </row>
    <row r="147" spans="1:14" s="1" customFormat="1" ht="34.5" customHeight="1">
      <c r="A147" s="22" t="s">
        <v>190</v>
      </c>
      <c r="B147" s="22"/>
      <c r="C147" s="26" t="s">
        <v>72</v>
      </c>
      <c r="D147" s="26"/>
      <c r="E147" s="26"/>
      <c r="F147" s="26"/>
      <c r="G147" s="26"/>
      <c r="H147" s="24" t="s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f t="shared" si="14"/>
        <v>0</v>
      </c>
    </row>
    <row r="148" spans="1:14" s="1" customFormat="1" ht="34.5" customHeight="1">
      <c r="A148" s="22" t="s">
        <v>191</v>
      </c>
      <c r="B148" s="22"/>
      <c r="C148" s="28" t="s">
        <v>73</v>
      </c>
      <c r="D148" s="28"/>
      <c r="E148" s="28"/>
      <c r="F148" s="28"/>
      <c r="G148" s="28"/>
      <c r="H148" s="24" t="s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f t="shared" si="14"/>
        <v>0</v>
      </c>
    </row>
    <row r="149" spans="1:14" s="1" customFormat="1" ht="34.5" customHeight="1">
      <c r="A149" s="22" t="s">
        <v>192</v>
      </c>
      <c r="B149" s="22"/>
      <c r="C149" s="28" t="s">
        <v>74</v>
      </c>
      <c r="D149" s="28"/>
      <c r="E149" s="28"/>
      <c r="F149" s="28"/>
      <c r="G149" s="28"/>
      <c r="H149" s="24" t="s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f t="shared" ref="N149:N212" si="25">I149+J149+K149+L149+M149</f>
        <v>0</v>
      </c>
    </row>
    <row r="150" spans="1:14" s="1" customFormat="1" ht="34.5" customHeight="1">
      <c r="A150" s="22" t="s">
        <v>193</v>
      </c>
      <c r="B150" s="22"/>
      <c r="C150" s="26" t="s">
        <v>75</v>
      </c>
      <c r="D150" s="26"/>
      <c r="E150" s="26"/>
      <c r="F150" s="26"/>
      <c r="G150" s="26"/>
      <c r="H150" s="24" t="s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f t="shared" si="25"/>
        <v>0</v>
      </c>
    </row>
    <row r="151" spans="1:14" s="1" customFormat="1" ht="34.5" customHeight="1">
      <c r="A151" s="22" t="s">
        <v>194</v>
      </c>
      <c r="B151" s="22"/>
      <c r="C151" s="23" t="s">
        <v>195</v>
      </c>
      <c r="D151" s="23"/>
      <c r="E151" s="23"/>
      <c r="F151" s="23"/>
      <c r="G151" s="23"/>
      <c r="H151" s="24" t="s">
        <v>1</v>
      </c>
      <c r="I151" s="2">
        <f t="shared" ref="I151:M151" si="26">I155+I154+I153+I152</f>
        <v>378.92312572831725</v>
      </c>
      <c r="J151" s="2">
        <f t="shared" si="26"/>
        <v>255.73917855827196</v>
      </c>
      <c r="K151" s="2">
        <f t="shared" si="26"/>
        <v>258.75052230386041</v>
      </c>
      <c r="L151" s="2">
        <f t="shared" si="26"/>
        <v>262.25348950482709</v>
      </c>
      <c r="M151" s="2">
        <f t="shared" si="26"/>
        <v>265.2593470713889</v>
      </c>
      <c r="N151" s="2">
        <f t="shared" si="25"/>
        <v>1420.9256631666656</v>
      </c>
    </row>
    <row r="152" spans="1:14" s="1" customFormat="1" ht="34.5" customHeight="1">
      <c r="A152" s="22" t="s">
        <v>196</v>
      </c>
      <c r="B152" s="22"/>
      <c r="C152" s="26" t="s">
        <v>200</v>
      </c>
      <c r="D152" s="26"/>
      <c r="E152" s="26"/>
      <c r="F152" s="26"/>
      <c r="G152" s="26"/>
      <c r="H152" s="24" t="s">
        <v>1</v>
      </c>
      <c r="I152" s="2">
        <f t="shared" ref="I152:M152" si="27">I136</f>
        <v>378.92312572831725</v>
      </c>
      <c r="J152" s="2">
        <f t="shared" si="27"/>
        <v>255.73917855827196</v>
      </c>
      <c r="K152" s="2">
        <f t="shared" si="27"/>
        <v>258.75052230386041</v>
      </c>
      <c r="L152" s="2">
        <f t="shared" si="27"/>
        <v>262.25348950482709</v>
      </c>
      <c r="M152" s="2">
        <f t="shared" si="27"/>
        <v>265.2593470713889</v>
      </c>
      <c r="N152" s="2">
        <f t="shared" si="25"/>
        <v>1420.9256631666656</v>
      </c>
    </row>
    <row r="153" spans="1:14" s="1" customFormat="1" ht="34.5" customHeight="1">
      <c r="A153" s="22" t="s">
        <v>197</v>
      </c>
      <c r="B153" s="22"/>
      <c r="C153" s="26" t="s">
        <v>201</v>
      </c>
      <c r="D153" s="26"/>
      <c r="E153" s="26"/>
      <c r="F153" s="26"/>
      <c r="G153" s="26"/>
      <c r="H153" s="24" t="s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f t="shared" si="25"/>
        <v>0</v>
      </c>
    </row>
    <row r="154" spans="1:14" s="1" customFormat="1" ht="34.5" customHeight="1">
      <c r="A154" s="22" t="s">
        <v>198</v>
      </c>
      <c r="B154" s="22"/>
      <c r="C154" s="26" t="s">
        <v>202</v>
      </c>
      <c r="D154" s="26"/>
      <c r="E154" s="26"/>
      <c r="F154" s="26"/>
      <c r="G154" s="26"/>
      <c r="H154" s="24" t="s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f t="shared" si="25"/>
        <v>0</v>
      </c>
    </row>
    <row r="155" spans="1:14" s="1" customFormat="1" ht="34.5" customHeight="1" thickBot="1">
      <c r="A155" s="22" t="s">
        <v>199</v>
      </c>
      <c r="B155" s="22"/>
      <c r="C155" s="26" t="s">
        <v>203</v>
      </c>
      <c r="D155" s="26"/>
      <c r="E155" s="26"/>
      <c r="F155" s="26"/>
      <c r="G155" s="26"/>
      <c r="H155" s="24" t="s">
        <v>1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2">
        <f t="shared" si="25"/>
        <v>0</v>
      </c>
    </row>
    <row r="156" spans="1:14" s="1" customFormat="1" ht="34.5" customHeight="1">
      <c r="A156" s="22" t="s">
        <v>204</v>
      </c>
      <c r="B156" s="22"/>
      <c r="C156" s="23" t="s">
        <v>101</v>
      </c>
      <c r="D156" s="23"/>
      <c r="E156" s="23"/>
      <c r="F156" s="23"/>
      <c r="G156" s="23"/>
      <c r="H156" s="24" t="s">
        <v>466</v>
      </c>
      <c r="I156" s="33">
        <f t="shared" ref="I156:M156" si="28">I157+I158+I160+I162</f>
        <v>526.36620600438005</v>
      </c>
      <c r="J156" s="33">
        <f t="shared" si="28"/>
        <v>403.49171833181754</v>
      </c>
      <c r="K156" s="33">
        <f t="shared" si="28"/>
        <v>410.61025101773555</v>
      </c>
      <c r="L156" s="33">
        <f t="shared" si="28"/>
        <v>418.47746096106169</v>
      </c>
      <c r="M156" s="33">
        <f t="shared" si="28"/>
        <v>425.86279561323079</v>
      </c>
      <c r="N156" s="2">
        <f t="shared" si="25"/>
        <v>2184.8084319282257</v>
      </c>
    </row>
    <row r="157" spans="1:14" s="1" customFormat="1" ht="34.5" customHeight="1">
      <c r="A157" s="22" t="s">
        <v>205</v>
      </c>
      <c r="B157" s="22"/>
      <c r="C157" s="26" t="s">
        <v>211</v>
      </c>
      <c r="D157" s="26"/>
      <c r="E157" s="26"/>
      <c r="F157" s="26"/>
      <c r="G157" s="26"/>
      <c r="H157" s="24" t="s">
        <v>1</v>
      </c>
      <c r="I157" s="2">
        <f t="shared" ref="I157:M157" si="29">I106+I102+I66</f>
        <v>526.36620600438005</v>
      </c>
      <c r="J157" s="2">
        <f t="shared" si="29"/>
        <v>403.49171833181754</v>
      </c>
      <c r="K157" s="2">
        <f t="shared" si="29"/>
        <v>410.61025101773555</v>
      </c>
      <c r="L157" s="2">
        <f t="shared" si="29"/>
        <v>418.47746096106169</v>
      </c>
      <c r="M157" s="2">
        <f t="shared" si="29"/>
        <v>425.86279561323079</v>
      </c>
      <c r="N157" s="2">
        <f t="shared" si="25"/>
        <v>2184.8084319282257</v>
      </c>
    </row>
    <row r="158" spans="1:14" s="1" customFormat="1" ht="34.5" customHeight="1">
      <c r="A158" s="22" t="s">
        <v>206</v>
      </c>
      <c r="B158" s="22"/>
      <c r="C158" s="26" t="s">
        <v>212</v>
      </c>
      <c r="D158" s="26"/>
      <c r="E158" s="26"/>
      <c r="F158" s="26"/>
      <c r="G158" s="26"/>
      <c r="H158" s="24" t="s">
        <v>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f t="shared" si="25"/>
        <v>0</v>
      </c>
    </row>
    <row r="159" spans="1:14" s="1" customFormat="1" ht="34.5" customHeight="1">
      <c r="A159" s="22" t="s">
        <v>207</v>
      </c>
      <c r="B159" s="22"/>
      <c r="C159" s="28" t="s">
        <v>213</v>
      </c>
      <c r="D159" s="28"/>
      <c r="E159" s="28"/>
      <c r="F159" s="28"/>
      <c r="G159" s="28"/>
      <c r="H159" s="24" t="s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f t="shared" si="25"/>
        <v>0</v>
      </c>
    </row>
    <row r="160" spans="1:14" s="1" customFormat="1" ht="34.5" customHeight="1">
      <c r="A160" s="22" t="s">
        <v>208</v>
      </c>
      <c r="B160" s="22"/>
      <c r="C160" s="26" t="s">
        <v>214</v>
      </c>
      <c r="D160" s="26"/>
      <c r="E160" s="26"/>
      <c r="F160" s="26"/>
      <c r="G160" s="26"/>
      <c r="H160" s="24" t="s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f t="shared" si="25"/>
        <v>0</v>
      </c>
    </row>
    <row r="161" spans="1:14" s="1" customFormat="1" ht="34.5" customHeight="1">
      <c r="A161" s="22" t="s">
        <v>209</v>
      </c>
      <c r="B161" s="22"/>
      <c r="C161" s="28" t="s">
        <v>215</v>
      </c>
      <c r="D161" s="28"/>
      <c r="E161" s="28"/>
      <c r="F161" s="28"/>
      <c r="G161" s="28"/>
      <c r="H161" s="24" t="s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f t="shared" si="25"/>
        <v>0</v>
      </c>
    </row>
    <row r="162" spans="1:14" s="1" customFormat="1" ht="34.5" customHeight="1" thickBot="1">
      <c r="A162" s="22" t="s">
        <v>210</v>
      </c>
      <c r="B162" s="22"/>
      <c r="C162" s="26" t="s">
        <v>216</v>
      </c>
      <c r="D162" s="26"/>
      <c r="E162" s="26"/>
      <c r="F162" s="26"/>
      <c r="G162" s="26"/>
      <c r="H162" s="24" t="s">
        <v>466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2">
        <f t="shared" si="25"/>
        <v>0</v>
      </c>
    </row>
    <row r="163" spans="1:14" s="21" customFormat="1" ht="21" customHeight="1" thickBot="1">
      <c r="A163" s="5" t="s">
        <v>217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34.5" customHeight="1">
      <c r="A164" s="22" t="s">
        <v>218</v>
      </c>
      <c r="B164" s="22"/>
      <c r="C164" s="23" t="s">
        <v>219</v>
      </c>
      <c r="D164" s="23"/>
      <c r="E164" s="23"/>
      <c r="F164" s="23"/>
      <c r="G164" s="23"/>
      <c r="H164" s="24" t="s">
        <v>1</v>
      </c>
      <c r="I164" s="33">
        <f t="shared" ref="I164:M164" si="30">I165+I169+I170+I171+I172+I173+I174+I175+I178+I181</f>
        <v>1801.958512764196</v>
      </c>
      <c r="J164" s="33">
        <f t="shared" si="30"/>
        <v>1706.5538243189535</v>
      </c>
      <c r="K164" s="33">
        <f t="shared" si="30"/>
        <v>1766.9397944483526</v>
      </c>
      <c r="L164" s="33">
        <f t="shared" si="30"/>
        <v>1830.2453104436177</v>
      </c>
      <c r="M164" s="33">
        <f t="shared" si="30"/>
        <v>1895.0853939582937</v>
      </c>
      <c r="N164" s="2">
        <f t="shared" si="25"/>
        <v>9000.7828359334144</v>
      </c>
    </row>
    <row r="165" spans="1:14" s="1" customFormat="1" ht="34.5" customHeight="1">
      <c r="A165" s="22" t="s">
        <v>220</v>
      </c>
      <c r="B165" s="22"/>
      <c r="C165" s="26" t="s">
        <v>40</v>
      </c>
      <c r="D165" s="26"/>
      <c r="E165" s="26"/>
      <c r="F165" s="26"/>
      <c r="G165" s="26"/>
      <c r="H165" s="24" t="s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f t="shared" si="25"/>
        <v>0</v>
      </c>
    </row>
    <row r="166" spans="1:14" s="1" customFormat="1" ht="34.5" customHeight="1">
      <c r="A166" s="22" t="s">
        <v>221</v>
      </c>
      <c r="B166" s="22"/>
      <c r="C166" s="28" t="s">
        <v>41</v>
      </c>
      <c r="D166" s="28"/>
      <c r="E166" s="28"/>
      <c r="F166" s="28"/>
      <c r="G166" s="28"/>
      <c r="H166" s="24" t="s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f t="shared" si="25"/>
        <v>0</v>
      </c>
    </row>
    <row r="167" spans="1:14" s="1" customFormat="1" ht="34.5" customHeight="1">
      <c r="A167" s="22" t="s">
        <v>222</v>
      </c>
      <c r="B167" s="22"/>
      <c r="C167" s="28" t="s">
        <v>43</v>
      </c>
      <c r="D167" s="28"/>
      <c r="E167" s="28"/>
      <c r="F167" s="28"/>
      <c r="G167" s="28"/>
      <c r="H167" s="24" t="s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f t="shared" si="25"/>
        <v>0</v>
      </c>
    </row>
    <row r="168" spans="1:14" s="1" customFormat="1" ht="34.5" customHeight="1">
      <c r="A168" s="22" t="s">
        <v>223</v>
      </c>
      <c r="B168" s="22"/>
      <c r="C168" s="28" t="s">
        <v>44</v>
      </c>
      <c r="D168" s="28"/>
      <c r="E168" s="28"/>
      <c r="F168" s="28"/>
      <c r="G168" s="28"/>
      <c r="H168" s="24" t="s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f t="shared" si="25"/>
        <v>0</v>
      </c>
    </row>
    <row r="169" spans="1:14" s="1" customFormat="1" ht="34.5" customHeight="1">
      <c r="A169" s="22" t="s">
        <v>224</v>
      </c>
      <c r="B169" s="22"/>
      <c r="C169" s="26" t="s">
        <v>45</v>
      </c>
      <c r="D169" s="26"/>
      <c r="E169" s="26"/>
      <c r="F169" s="26"/>
      <c r="G169" s="26"/>
      <c r="H169" s="24" t="s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f t="shared" si="25"/>
        <v>0</v>
      </c>
    </row>
    <row r="170" spans="1:14" s="1" customFormat="1" ht="34.5" customHeight="1">
      <c r="A170" s="22" t="s">
        <v>225</v>
      </c>
      <c r="B170" s="22"/>
      <c r="C170" s="26" t="s">
        <v>67</v>
      </c>
      <c r="D170" s="26"/>
      <c r="E170" s="26"/>
      <c r="F170" s="26"/>
      <c r="G170" s="26"/>
      <c r="H170" s="24" t="s">
        <v>1</v>
      </c>
      <c r="I170" s="2">
        <f>I20*1.2*0.99</f>
        <v>1801.958512764196</v>
      </c>
      <c r="J170" s="2">
        <f t="shared" ref="J170:M170" si="31">J20*1.2*0.99</f>
        <v>1706.5538243189535</v>
      </c>
      <c r="K170" s="2">
        <f t="shared" si="31"/>
        <v>1766.9397944483526</v>
      </c>
      <c r="L170" s="2">
        <f t="shared" si="31"/>
        <v>1830.2453104436177</v>
      </c>
      <c r="M170" s="2">
        <f t="shared" si="31"/>
        <v>1895.0853939582937</v>
      </c>
      <c r="N170" s="2">
        <f t="shared" si="25"/>
        <v>9000.7828359334144</v>
      </c>
    </row>
    <row r="171" spans="1:14" s="1" customFormat="1" ht="34.5" customHeight="1">
      <c r="A171" s="22" t="s">
        <v>226</v>
      </c>
      <c r="B171" s="22"/>
      <c r="C171" s="26" t="s">
        <v>68</v>
      </c>
      <c r="D171" s="26"/>
      <c r="E171" s="26"/>
      <c r="F171" s="26"/>
      <c r="G171" s="26"/>
      <c r="H171" s="24" t="s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f t="shared" si="25"/>
        <v>0</v>
      </c>
    </row>
    <row r="172" spans="1:14" s="1" customFormat="1" ht="34.5" customHeight="1">
      <c r="A172" s="22" t="s">
        <v>227</v>
      </c>
      <c r="B172" s="22"/>
      <c r="C172" s="26" t="s">
        <v>69</v>
      </c>
      <c r="D172" s="26"/>
      <c r="E172" s="26"/>
      <c r="F172" s="26"/>
      <c r="G172" s="26"/>
      <c r="H172" s="24" t="s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f t="shared" si="25"/>
        <v>0</v>
      </c>
    </row>
    <row r="173" spans="1:14" s="1" customFormat="1" ht="34.5" customHeight="1">
      <c r="A173" s="22" t="s">
        <v>228</v>
      </c>
      <c r="B173" s="22"/>
      <c r="C173" s="26" t="s">
        <v>70</v>
      </c>
      <c r="D173" s="26"/>
      <c r="E173" s="26"/>
      <c r="F173" s="26"/>
      <c r="G173" s="26"/>
      <c r="H173" s="24" t="s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f t="shared" si="25"/>
        <v>0</v>
      </c>
    </row>
    <row r="174" spans="1:14" s="1" customFormat="1" ht="34.5" customHeight="1">
      <c r="A174" s="22" t="s">
        <v>229</v>
      </c>
      <c r="B174" s="22"/>
      <c r="C174" s="26" t="s">
        <v>71</v>
      </c>
      <c r="D174" s="26"/>
      <c r="E174" s="26"/>
      <c r="F174" s="26"/>
      <c r="G174" s="26"/>
      <c r="H174" s="24" t="s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f t="shared" si="25"/>
        <v>0</v>
      </c>
    </row>
    <row r="175" spans="1:14" s="1" customFormat="1" ht="34.5" customHeight="1">
      <c r="A175" s="22" t="s">
        <v>230</v>
      </c>
      <c r="B175" s="22"/>
      <c r="C175" s="26" t="s">
        <v>72</v>
      </c>
      <c r="D175" s="26"/>
      <c r="E175" s="26"/>
      <c r="F175" s="26"/>
      <c r="G175" s="26"/>
      <c r="H175" s="24" t="s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f t="shared" si="25"/>
        <v>0</v>
      </c>
    </row>
    <row r="176" spans="1:14" s="1" customFormat="1" ht="34.5" customHeight="1">
      <c r="A176" s="22" t="s">
        <v>231</v>
      </c>
      <c r="B176" s="22"/>
      <c r="C176" s="28" t="s">
        <v>73</v>
      </c>
      <c r="D176" s="28"/>
      <c r="E176" s="28"/>
      <c r="F176" s="28"/>
      <c r="G176" s="28"/>
      <c r="H176" s="24" t="s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f t="shared" si="25"/>
        <v>0</v>
      </c>
    </row>
    <row r="177" spans="1:14" s="1" customFormat="1" ht="34.5" customHeight="1">
      <c r="A177" s="22" t="s">
        <v>232</v>
      </c>
      <c r="B177" s="22"/>
      <c r="C177" s="28" t="s">
        <v>74</v>
      </c>
      <c r="D177" s="28"/>
      <c r="E177" s="28"/>
      <c r="F177" s="28"/>
      <c r="G177" s="28"/>
      <c r="H177" s="24" t="s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f t="shared" si="25"/>
        <v>0</v>
      </c>
    </row>
    <row r="178" spans="1:14" s="1" customFormat="1" ht="34.5" customHeight="1">
      <c r="A178" s="22" t="s">
        <v>233</v>
      </c>
      <c r="B178" s="22"/>
      <c r="C178" s="26" t="s">
        <v>237</v>
      </c>
      <c r="D178" s="26"/>
      <c r="E178" s="26"/>
      <c r="F178" s="26"/>
      <c r="G178" s="26"/>
      <c r="H178" s="24" t="s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f t="shared" si="25"/>
        <v>0</v>
      </c>
    </row>
    <row r="179" spans="1:14" s="1" customFormat="1" ht="34.5" customHeight="1">
      <c r="A179" s="22" t="s">
        <v>234</v>
      </c>
      <c r="B179" s="22"/>
      <c r="C179" s="28" t="s">
        <v>238</v>
      </c>
      <c r="D179" s="28"/>
      <c r="E179" s="28"/>
      <c r="F179" s="28"/>
      <c r="G179" s="28"/>
      <c r="H179" s="24" t="s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f t="shared" si="25"/>
        <v>0</v>
      </c>
    </row>
    <row r="180" spans="1:14" s="1" customFormat="1" ht="34.5" customHeight="1">
      <c r="A180" s="22" t="s">
        <v>235</v>
      </c>
      <c r="B180" s="22"/>
      <c r="C180" s="28" t="s">
        <v>239</v>
      </c>
      <c r="D180" s="28"/>
      <c r="E180" s="28"/>
      <c r="F180" s="28"/>
      <c r="G180" s="28"/>
      <c r="H180" s="24" t="s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f t="shared" si="25"/>
        <v>0</v>
      </c>
    </row>
    <row r="181" spans="1:14" s="1" customFormat="1" ht="34.5" customHeight="1">
      <c r="A181" s="22" t="s">
        <v>236</v>
      </c>
      <c r="B181" s="22"/>
      <c r="C181" s="26" t="s">
        <v>75</v>
      </c>
      <c r="D181" s="26"/>
      <c r="E181" s="26"/>
      <c r="F181" s="26"/>
      <c r="G181" s="26"/>
      <c r="H181" s="24" t="s">
        <v>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f t="shared" si="25"/>
        <v>0</v>
      </c>
    </row>
    <row r="182" spans="1:14" s="1" customFormat="1" ht="34.5" customHeight="1">
      <c r="A182" s="22" t="s">
        <v>240</v>
      </c>
      <c r="B182" s="22"/>
      <c r="C182" s="23" t="s">
        <v>241</v>
      </c>
      <c r="D182" s="23"/>
      <c r="E182" s="23"/>
      <c r="F182" s="23"/>
      <c r="G182" s="23"/>
      <c r="H182" s="24" t="s">
        <v>1</v>
      </c>
      <c r="I182" s="2">
        <f t="shared" ref="I182:M182" si="32">I183+I184+I188+I189+I190+I191+I192+I193+I195+I196+I197+I198+I199</f>
        <v>1186.0764044609093</v>
      </c>
      <c r="J182" s="2">
        <f t="shared" si="32"/>
        <v>1232.0773077802771</v>
      </c>
      <c r="K182" s="2">
        <f t="shared" si="32"/>
        <v>1282.9988038210877</v>
      </c>
      <c r="L182" s="2">
        <f t="shared" si="32"/>
        <v>1335.9686472507722</v>
      </c>
      <c r="M182" s="2">
        <f t="shared" si="32"/>
        <v>1390.8128422959712</v>
      </c>
      <c r="N182" s="2">
        <f t="shared" si="25"/>
        <v>6427.9340056090168</v>
      </c>
    </row>
    <row r="183" spans="1:14" s="1" customFormat="1" ht="34.5" customHeight="1">
      <c r="A183" s="22" t="s">
        <v>242</v>
      </c>
      <c r="B183" s="22"/>
      <c r="C183" s="26" t="s">
        <v>260</v>
      </c>
      <c r="D183" s="26"/>
      <c r="E183" s="26"/>
      <c r="F183" s="26"/>
      <c r="G183" s="26"/>
      <c r="H183" s="24" t="s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f t="shared" si="25"/>
        <v>0</v>
      </c>
    </row>
    <row r="184" spans="1:14" s="1" customFormat="1" ht="34.5" customHeight="1">
      <c r="A184" s="22" t="s">
        <v>243</v>
      </c>
      <c r="B184" s="22"/>
      <c r="C184" s="26" t="s">
        <v>261</v>
      </c>
      <c r="D184" s="26"/>
      <c r="E184" s="26"/>
      <c r="F184" s="26"/>
      <c r="G184" s="26"/>
      <c r="H184" s="24" t="s">
        <v>1</v>
      </c>
      <c r="I184" s="2">
        <f t="shared" ref="I184:M184" si="33">I185+I187</f>
        <v>620.34325571631757</v>
      </c>
      <c r="J184" s="2">
        <f t="shared" si="33"/>
        <v>645.78293808000012</v>
      </c>
      <c r="K184" s="2">
        <f t="shared" si="33"/>
        <v>671.61410063999995</v>
      </c>
      <c r="L184" s="2">
        <f t="shared" si="33"/>
        <v>698.47904238000012</v>
      </c>
      <c r="M184" s="2">
        <f t="shared" si="33"/>
        <v>726.41857554000001</v>
      </c>
      <c r="N184" s="2">
        <f t="shared" si="25"/>
        <v>3362.6379123563174</v>
      </c>
    </row>
    <row r="185" spans="1:14" s="1" customFormat="1" ht="34.5" customHeight="1">
      <c r="A185" s="22" t="s">
        <v>244</v>
      </c>
      <c r="B185" s="22"/>
      <c r="C185" s="28" t="s">
        <v>262</v>
      </c>
      <c r="D185" s="28"/>
      <c r="E185" s="28"/>
      <c r="F185" s="28"/>
      <c r="G185" s="28"/>
      <c r="H185" s="24" t="s">
        <v>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f t="shared" si="25"/>
        <v>0</v>
      </c>
    </row>
    <row r="186" spans="1:14" s="1" customFormat="1" ht="34.5" customHeight="1">
      <c r="A186" s="22" t="s">
        <v>245</v>
      </c>
      <c r="B186" s="22"/>
      <c r="C186" s="28" t="s">
        <v>263</v>
      </c>
      <c r="D186" s="28"/>
      <c r="E186" s="28"/>
      <c r="F186" s="28"/>
      <c r="G186" s="28"/>
      <c r="H186" s="24" t="s">
        <v>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f t="shared" si="25"/>
        <v>0</v>
      </c>
    </row>
    <row r="187" spans="1:14" s="1" customFormat="1" ht="34.5" customHeight="1">
      <c r="A187" s="22" t="s">
        <v>246</v>
      </c>
      <c r="B187" s="22"/>
      <c r="C187" s="28" t="s">
        <v>264</v>
      </c>
      <c r="D187" s="28"/>
      <c r="E187" s="28"/>
      <c r="F187" s="28"/>
      <c r="G187" s="28"/>
      <c r="H187" s="24" t="s">
        <v>1</v>
      </c>
      <c r="I187" s="2">
        <f>I54*1.2</f>
        <v>620.34325571631757</v>
      </c>
      <c r="J187" s="2">
        <f t="shared" ref="J187:M187" si="34">J54*1.2</f>
        <v>645.78293808000012</v>
      </c>
      <c r="K187" s="2">
        <f t="shared" si="34"/>
        <v>671.61410063999995</v>
      </c>
      <c r="L187" s="2">
        <f t="shared" si="34"/>
        <v>698.47904238000012</v>
      </c>
      <c r="M187" s="2">
        <f t="shared" si="34"/>
        <v>726.41857554000001</v>
      </c>
      <c r="N187" s="2">
        <f t="shared" si="25"/>
        <v>3362.6379123563174</v>
      </c>
    </row>
    <row r="188" spans="1:14" s="1" customFormat="1" ht="34.5" customHeight="1">
      <c r="A188" s="22" t="s">
        <v>247</v>
      </c>
      <c r="B188" s="22"/>
      <c r="C188" s="26" t="s">
        <v>265</v>
      </c>
      <c r="D188" s="26"/>
      <c r="E188" s="26"/>
      <c r="F188" s="26"/>
      <c r="G188" s="26"/>
      <c r="H188" s="24" t="s">
        <v>1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f t="shared" si="25"/>
        <v>0</v>
      </c>
    </row>
    <row r="189" spans="1:14" s="1" customFormat="1" ht="34.5" customHeight="1">
      <c r="A189" s="22" t="s">
        <v>248</v>
      </c>
      <c r="B189" s="22"/>
      <c r="C189" s="26" t="s">
        <v>266</v>
      </c>
      <c r="D189" s="26"/>
      <c r="E189" s="26"/>
      <c r="F189" s="26"/>
      <c r="G189" s="26"/>
      <c r="H189" s="24" t="s">
        <v>1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f t="shared" si="25"/>
        <v>0</v>
      </c>
    </row>
    <row r="190" spans="1:14" s="1" customFormat="1" ht="34.5" customHeight="1">
      <c r="A190" s="22" t="s">
        <v>249</v>
      </c>
      <c r="B190" s="22"/>
      <c r="C190" s="26" t="s">
        <v>267</v>
      </c>
      <c r="D190" s="26"/>
      <c r="E190" s="26"/>
      <c r="F190" s="26"/>
      <c r="G190" s="26"/>
      <c r="H190" s="24" t="s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f t="shared" si="25"/>
        <v>0</v>
      </c>
    </row>
    <row r="191" spans="1:14" s="1" customFormat="1" ht="34.5" customHeight="1">
      <c r="A191" s="22" t="s">
        <v>250</v>
      </c>
      <c r="B191" s="22"/>
      <c r="C191" s="26" t="s">
        <v>268</v>
      </c>
      <c r="D191" s="26"/>
      <c r="E191" s="26"/>
      <c r="F191" s="26"/>
      <c r="G191" s="26"/>
      <c r="H191" s="24" t="s">
        <v>1</v>
      </c>
      <c r="I191" s="2">
        <f t="shared" ref="I191:M191" si="35">I65-I192</f>
        <v>237.04603504555445</v>
      </c>
      <c r="J191" s="2">
        <f t="shared" si="35"/>
        <v>247.88599758256115</v>
      </c>
      <c r="K191" s="2">
        <f t="shared" si="35"/>
        <v>259.13985990760676</v>
      </c>
      <c r="L191" s="2">
        <f t="shared" si="35"/>
        <v>270.82255091702007</v>
      </c>
      <c r="M191" s="2">
        <f t="shared" si="35"/>
        <v>282.94951011353294</v>
      </c>
      <c r="N191" s="2">
        <f t="shared" si="25"/>
        <v>1297.8439535662753</v>
      </c>
    </row>
    <row r="192" spans="1:14" s="1" customFormat="1" ht="34.5" customHeight="1">
      <c r="A192" s="22" t="s">
        <v>251</v>
      </c>
      <c r="B192" s="22"/>
      <c r="C192" s="26" t="s">
        <v>269</v>
      </c>
      <c r="D192" s="26"/>
      <c r="E192" s="26"/>
      <c r="F192" s="26"/>
      <c r="G192" s="26"/>
      <c r="H192" s="24" t="s">
        <v>1</v>
      </c>
      <c r="I192" s="2">
        <f t="shared" ref="I192:M192" si="36">I65*0.302</f>
        <v>102.56146501970979</v>
      </c>
      <c r="J192" s="2">
        <f t="shared" si="36"/>
        <v>107.25153477067832</v>
      </c>
      <c r="K192" s="2">
        <f t="shared" si="36"/>
        <v>112.12068437263214</v>
      </c>
      <c r="L192" s="2">
        <f t="shared" si="36"/>
        <v>117.17537303286539</v>
      </c>
      <c r="M192" s="2">
        <f t="shared" si="36"/>
        <v>122.42228088006723</v>
      </c>
      <c r="N192" s="2">
        <f t="shared" si="25"/>
        <v>561.53133807595282</v>
      </c>
    </row>
    <row r="193" spans="1:14" s="1" customFormat="1" ht="34.5" customHeight="1">
      <c r="A193" s="22" t="s">
        <v>252</v>
      </c>
      <c r="B193" s="22"/>
      <c r="C193" s="26" t="s">
        <v>270</v>
      </c>
      <c r="D193" s="26"/>
      <c r="E193" s="26"/>
      <c r="F193" s="26"/>
      <c r="G193" s="26"/>
      <c r="H193" s="24" t="s">
        <v>1</v>
      </c>
      <c r="I193" s="2">
        <f t="shared" ref="I193:M193" si="37">I67+I121</f>
        <v>67.969844859549227</v>
      </c>
      <c r="J193" s="2">
        <f t="shared" si="37"/>
        <v>65.082082729823085</v>
      </c>
      <c r="K193" s="2">
        <f t="shared" si="37"/>
        <v>65.864161177855365</v>
      </c>
      <c r="L193" s="2">
        <f t="shared" si="37"/>
        <v>66.770289008225731</v>
      </c>
      <c r="M193" s="2">
        <f t="shared" si="37"/>
        <v>67.553326585364303</v>
      </c>
      <c r="N193" s="2">
        <f t="shared" si="25"/>
        <v>333.23970436081771</v>
      </c>
    </row>
    <row r="194" spans="1:14" s="1" customFormat="1" ht="34.5" customHeight="1">
      <c r="A194" s="22" t="s">
        <v>253</v>
      </c>
      <c r="B194" s="22"/>
      <c r="C194" s="28" t="s">
        <v>271</v>
      </c>
      <c r="D194" s="28"/>
      <c r="E194" s="28"/>
      <c r="F194" s="28"/>
      <c r="G194" s="28"/>
      <c r="H194" s="24" t="s">
        <v>1</v>
      </c>
      <c r="I194" s="2">
        <f t="shared" ref="I194:M194" si="38">I121</f>
        <v>67.141722316062868</v>
      </c>
      <c r="J194" s="2">
        <f t="shared" si="38"/>
        <v>64.239127495145596</v>
      </c>
      <c r="K194" s="2">
        <f t="shared" si="38"/>
        <v>65.005779944339096</v>
      </c>
      <c r="L194" s="2">
        <f t="shared" si="38"/>
        <v>65.895864735917144</v>
      </c>
      <c r="M194" s="2">
        <f t="shared" si="38"/>
        <v>66.662217552711681</v>
      </c>
      <c r="N194" s="2">
        <f t="shared" si="25"/>
        <v>328.94471204417641</v>
      </c>
    </row>
    <row r="195" spans="1:14" s="1" customFormat="1" ht="34.5" customHeight="1">
      <c r="A195" s="22" t="s">
        <v>254</v>
      </c>
      <c r="B195" s="22"/>
      <c r="C195" s="26" t="s">
        <v>272</v>
      </c>
      <c r="D195" s="26"/>
      <c r="E195" s="26"/>
      <c r="F195" s="26"/>
      <c r="G195" s="26"/>
      <c r="H195" s="24" t="s">
        <v>1</v>
      </c>
      <c r="I195" s="2">
        <f>(I57+I75)*1.2</f>
        <v>59.537613630394929</v>
      </c>
      <c r="J195" s="2">
        <f t="shared" ref="J195:M195" si="39">(J57+J75)*1.2</f>
        <v>62.260230362508736</v>
      </c>
      <c r="K195" s="2">
        <f t="shared" si="39"/>
        <v>65.086804141013246</v>
      </c>
      <c r="L195" s="2">
        <f t="shared" si="39"/>
        <v>68.021084578768992</v>
      </c>
      <c r="M195" s="2">
        <f t="shared" si="39"/>
        <v>71.066949534978008</v>
      </c>
      <c r="N195" s="2">
        <f t="shared" si="25"/>
        <v>325.9726822476639</v>
      </c>
    </row>
    <row r="196" spans="1:14" s="1" customFormat="1" ht="34.5" customHeight="1">
      <c r="A196" s="22" t="s">
        <v>255</v>
      </c>
      <c r="B196" s="22"/>
      <c r="C196" s="26" t="s">
        <v>273</v>
      </c>
      <c r="D196" s="26"/>
      <c r="E196" s="26"/>
      <c r="F196" s="26"/>
      <c r="G196" s="26"/>
      <c r="H196" s="24" t="s">
        <v>1</v>
      </c>
      <c r="I196" s="2">
        <f t="shared" ref="I196:M196" si="40">I64*1.2</f>
        <v>29.098349627868149</v>
      </c>
      <c r="J196" s="2">
        <f t="shared" si="40"/>
        <v>30.428998418488916</v>
      </c>
      <c r="K196" s="2">
        <f t="shared" si="40"/>
        <v>31.810455064811386</v>
      </c>
      <c r="L196" s="2">
        <f t="shared" si="40"/>
        <v>33.244552148615931</v>
      </c>
      <c r="M196" s="2">
        <f t="shared" si="40"/>
        <v>34.733184930662709</v>
      </c>
      <c r="N196" s="2">
        <f t="shared" si="25"/>
        <v>159.31554019044708</v>
      </c>
    </row>
    <row r="197" spans="1:14" s="1" customFormat="1" ht="34.5" customHeight="1">
      <c r="A197" s="22" t="s">
        <v>256</v>
      </c>
      <c r="B197" s="22"/>
      <c r="C197" s="26" t="s">
        <v>99</v>
      </c>
      <c r="D197" s="26"/>
      <c r="E197" s="26"/>
      <c r="F197" s="26"/>
      <c r="G197" s="26"/>
      <c r="H197" s="24" t="s">
        <v>1</v>
      </c>
      <c r="I197" s="2">
        <f t="shared" ref="I197:M197" si="41">I72*1.2</f>
        <v>39.978130843018754</v>
      </c>
      <c r="J197" s="2">
        <f t="shared" si="41"/>
        <v>41.577256076739502</v>
      </c>
      <c r="K197" s="2">
        <f t="shared" si="41"/>
        <v>43.240346319809078</v>
      </c>
      <c r="L197" s="2">
        <f t="shared" si="41"/>
        <v>44.969960172601439</v>
      </c>
      <c r="M197" s="2">
        <f t="shared" si="41"/>
        <v>46.768758579505501</v>
      </c>
      <c r="N197" s="2">
        <f t="shared" si="25"/>
        <v>216.5344519916743</v>
      </c>
    </row>
    <row r="198" spans="1:14" s="1" customFormat="1" ht="34.5" customHeight="1">
      <c r="A198" s="22" t="s">
        <v>257</v>
      </c>
      <c r="B198" s="22"/>
      <c r="C198" s="26" t="s">
        <v>274</v>
      </c>
      <c r="D198" s="26"/>
      <c r="E198" s="26"/>
      <c r="F198" s="26"/>
      <c r="G198" s="26"/>
      <c r="H198" s="24" t="s">
        <v>1</v>
      </c>
      <c r="I198" s="2">
        <v>0</v>
      </c>
      <c r="J198" s="2">
        <v>1</v>
      </c>
      <c r="K198" s="2">
        <v>2</v>
      </c>
      <c r="L198" s="2">
        <v>3</v>
      </c>
      <c r="M198" s="2">
        <v>4</v>
      </c>
      <c r="N198" s="2">
        <f t="shared" si="25"/>
        <v>10</v>
      </c>
    </row>
    <row r="199" spans="1:14" s="1" customFormat="1" ht="34.5" customHeight="1">
      <c r="A199" s="22" t="s">
        <v>258</v>
      </c>
      <c r="B199" s="22"/>
      <c r="C199" s="26" t="s">
        <v>275</v>
      </c>
      <c r="D199" s="26"/>
      <c r="E199" s="26"/>
      <c r="F199" s="26"/>
      <c r="G199" s="26"/>
      <c r="H199" s="24" t="s">
        <v>1</v>
      </c>
      <c r="I199" s="2">
        <f>(I73+I71+I56)*1.2</f>
        <v>29.541709718496506</v>
      </c>
      <c r="J199" s="2">
        <f t="shared" ref="J199:M199" si="42">(J73+J71+J56)*1.2</f>
        <v>30.808269759477337</v>
      </c>
      <c r="K199" s="2">
        <f t="shared" si="42"/>
        <v>32.122392197359616</v>
      </c>
      <c r="L199" s="2">
        <f t="shared" si="42"/>
        <v>33.485795012674529</v>
      </c>
      <c r="M199" s="2">
        <f t="shared" si="42"/>
        <v>34.900256131860488</v>
      </c>
      <c r="N199" s="2">
        <f t="shared" si="25"/>
        <v>160.85842281986848</v>
      </c>
    </row>
    <row r="200" spans="1:14" s="1" customFormat="1" ht="34.5" customHeight="1">
      <c r="A200" s="22" t="s">
        <v>259</v>
      </c>
      <c r="B200" s="22"/>
      <c r="C200" s="23" t="s">
        <v>276</v>
      </c>
      <c r="D200" s="23"/>
      <c r="E200" s="23"/>
      <c r="F200" s="23"/>
      <c r="G200" s="23"/>
      <c r="H200" s="24" t="s">
        <v>1</v>
      </c>
      <c r="I200" s="2">
        <f t="shared" ref="I200:M200" si="43">I201+I202+I206</f>
        <v>0</v>
      </c>
      <c r="J200" s="2">
        <f t="shared" si="43"/>
        <v>0</v>
      </c>
      <c r="K200" s="2">
        <f t="shared" si="43"/>
        <v>0</v>
      </c>
      <c r="L200" s="2">
        <f t="shared" si="43"/>
        <v>0</v>
      </c>
      <c r="M200" s="2">
        <f t="shared" si="43"/>
        <v>0</v>
      </c>
      <c r="N200" s="2">
        <f t="shared" si="25"/>
        <v>0</v>
      </c>
    </row>
    <row r="201" spans="1:14" s="1" customFormat="1" ht="34.5" customHeight="1">
      <c r="A201" s="22" t="s">
        <v>277</v>
      </c>
      <c r="B201" s="22"/>
      <c r="C201" s="26" t="s">
        <v>284</v>
      </c>
      <c r="D201" s="26"/>
      <c r="E201" s="26"/>
      <c r="F201" s="26"/>
      <c r="G201" s="26"/>
      <c r="H201" s="24" t="s">
        <v>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f t="shared" si="25"/>
        <v>0</v>
      </c>
    </row>
    <row r="202" spans="1:14" s="1" customFormat="1" ht="34.5" customHeight="1">
      <c r="A202" s="22" t="s">
        <v>278</v>
      </c>
      <c r="B202" s="22"/>
      <c r="C202" s="26" t="s">
        <v>285</v>
      </c>
      <c r="D202" s="26"/>
      <c r="E202" s="26"/>
      <c r="F202" s="26"/>
      <c r="G202" s="26"/>
      <c r="H202" s="24" t="s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f t="shared" si="25"/>
        <v>0</v>
      </c>
    </row>
    <row r="203" spans="1:14" s="1" customFormat="1" ht="34.5" customHeight="1">
      <c r="A203" s="22" t="s">
        <v>279</v>
      </c>
      <c r="B203" s="22"/>
      <c r="C203" s="28" t="s">
        <v>286</v>
      </c>
      <c r="D203" s="28"/>
      <c r="E203" s="28"/>
      <c r="F203" s="28"/>
      <c r="G203" s="28"/>
      <c r="H203" s="24" t="s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f t="shared" si="25"/>
        <v>0</v>
      </c>
    </row>
    <row r="204" spans="1:14" s="1" customFormat="1" ht="34.5" customHeight="1">
      <c r="A204" s="22" t="s">
        <v>280</v>
      </c>
      <c r="B204" s="22"/>
      <c r="C204" s="30" t="s">
        <v>287</v>
      </c>
      <c r="D204" s="30"/>
      <c r="E204" s="30"/>
      <c r="F204" s="30"/>
      <c r="G204" s="30"/>
      <c r="H204" s="24" t="s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f t="shared" si="25"/>
        <v>0</v>
      </c>
    </row>
    <row r="205" spans="1:14" s="1" customFormat="1" ht="34.5" customHeight="1">
      <c r="A205" s="22" t="s">
        <v>281</v>
      </c>
      <c r="B205" s="22"/>
      <c r="C205" s="30" t="s">
        <v>288</v>
      </c>
      <c r="D205" s="30"/>
      <c r="E205" s="30"/>
      <c r="F205" s="30"/>
      <c r="G205" s="30"/>
      <c r="H205" s="24" t="s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f t="shared" si="25"/>
        <v>0</v>
      </c>
    </row>
    <row r="206" spans="1:14" s="1" customFormat="1" ht="34.5" customHeight="1">
      <c r="A206" s="22" t="s">
        <v>282</v>
      </c>
      <c r="B206" s="22"/>
      <c r="C206" s="26" t="s">
        <v>289</v>
      </c>
      <c r="D206" s="26"/>
      <c r="E206" s="26"/>
      <c r="F206" s="26"/>
      <c r="G206" s="26"/>
      <c r="H206" s="24" t="s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f t="shared" si="25"/>
        <v>0</v>
      </c>
    </row>
    <row r="207" spans="1:14" s="1" customFormat="1" ht="34.5" customHeight="1">
      <c r="A207" s="22" t="s">
        <v>283</v>
      </c>
      <c r="B207" s="22"/>
      <c r="C207" s="23" t="s">
        <v>290</v>
      </c>
      <c r="D207" s="23"/>
      <c r="E207" s="23"/>
      <c r="F207" s="23"/>
      <c r="G207" s="23"/>
      <c r="H207" s="24" t="s">
        <v>1</v>
      </c>
      <c r="I207" s="2">
        <f>I208+I215+I216+I217</f>
        <v>253.66200000000001</v>
      </c>
      <c r="J207" s="2">
        <f t="shared" ref="J207:M207" si="44">J208+J215+J216+J217</f>
        <v>253.96679999999998</v>
      </c>
      <c r="K207" s="2">
        <f t="shared" si="44"/>
        <v>256.53479999999996</v>
      </c>
      <c r="L207" s="2">
        <f t="shared" si="44"/>
        <v>259.86360000000002</v>
      </c>
      <c r="M207" s="2">
        <f t="shared" si="44"/>
        <v>263.91000000000003</v>
      </c>
      <c r="N207" s="2">
        <f t="shared" si="25"/>
        <v>1287.9372000000001</v>
      </c>
    </row>
    <row r="208" spans="1:14" s="1" customFormat="1" ht="34.5" customHeight="1">
      <c r="A208" s="22" t="s">
        <v>291</v>
      </c>
      <c r="B208" s="22"/>
      <c r="C208" s="26" t="s">
        <v>303</v>
      </c>
      <c r="D208" s="26"/>
      <c r="E208" s="26"/>
      <c r="F208" s="26"/>
      <c r="G208" s="26"/>
      <c r="H208" s="24" t="s">
        <v>1</v>
      </c>
      <c r="I208" s="2">
        <f>I209+I210+I211+I212+I213+I214</f>
        <v>253.66200000000001</v>
      </c>
      <c r="J208" s="2">
        <f t="shared" ref="J208:M208" si="45">J209+J210+J211+J212+J213+J214</f>
        <v>253.96679999999998</v>
      </c>
      <c r="K208" s="2">
        <f t="shared" si="45"/>
        <v>256.53479999999996</v>
      </c>
      <c r="L208" s="2">
        <f t="shared" si="45"/>
        <v>259.86360000000002</v>
      </c>
      <c r="M208" s="2">
        <f t="shared" si="45"/>
        <v>263.91000000000003</v>
      </c>
      <c r="N208" s="2">
        <f t="shared" si="25"/>
        <v>1287.9372000000001</v>
      </c>
    </row>
    <row r="209" spans="1:14" s="1" customFormat="1" ht="34.5" customHeight="1">
      <c r="A209" s="22" t="s">
        <v>292</v>
      </c>
      <c r="B209" s="22"/>
      <c r="C209" s="28" t="s">
        <v>304</v>
      </c>
      <c r="D209" s="28"/>
      <c r="E209" s="28"/>
      <c r="F209" s="28"/>
      <c r="G209" s="28"/>
      <c r="H209" s="24" t="s">
        <v>1</v>
      </c>
      <c r="I209" s="2">
        <f>I378*1.2</f>
        <v>111.3972</v>
      </c>
      <c r="J209" s="2">
        <f t="shared" ref="J209:M209" si="46">J378*1.2</f>
        <v>92.25</v>
      </c>
      <c r="K209" s="2">
        <f t="shared" si="46"/>
        <v>101.9568</v>
      </c>
      <c r="L209" s="2">
        <f t="shared" si="46"/>
        <v>90.704400000000007</v>
      </c>
      <c r="M209" s="2">
        <f t="shared" si="46"/>
        <v>93.955200000000005</v>
      </c>
      <c r="N209" s="2">
        <f t="shared" si="25"/>
        <v>490.2636</v>
      </c>
    </row>
    <row r="210" spans="1:14" s="1" customFormat="1" ht="34.5" customHeight="1">
      <c r="A210" s="22" t="s">
        <v>293</v>
      </c>
      <c r="B210" s="22"/>
      <c r="C210" s="28" t="s">
        <v>305</v>
      </c>
      <c r="D210" s="28"/>
      <c r="E210" s="28"/>
      <c r="F210" s="28"/>
      <c r="G210" s="28"/>
      <c r="H210" s="24" t="s">
        <v>1</v>
      </c>
      <c r="I210" s="2">
        <f>I380*1.2</f>
        <v>129.4248</v>
      </c>
      <c r="J210" s="2">
        <f t="shared" ref="J210:M210" si="47">J380*1.2</f>
        <v>134.60159999999999</v>
      </c>
      <c r="K210" s="2">
        <f t="shared" si="47"/>
        <v>139.98599999999999</v>
      </c>
      <c r="L210" s="2">
        <f t="shared" si="47"/>
        <v>145.58519999999999</v>
      </c>
      <c r="M210" s="2">
        <f t="shared" si="47"/>
        <v>151.40880000000001</v>
      </c>
      <c r="N210" s="2">
        <f t="shared" si="25"/>
        <v>701.00639999999999</v>
      </c>
    </row>
    <row r="211" spans="1:14" s="1" customFormat="1" ht="34.5" customHeight="1">
      <c r="A211" s="22" t="s">
        <v>294</v>
      </c>
      <c r="B211" s="22"/>
      <c r="C211" s="28" t="s">
        <v>306</v>
      </c>
      <c r="D211" s="28"/>
      <c r="E211" s="28"/>
      <c r="F211" s="28"/>
      <c r="G211" s="28"/>
      <c r="H211" s="24" t="s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f t="shared" si="25"/>
        <v>0</v>
      </c>
    </row>
    <row r="212" spans="1:14" s="1" customFormat="1" ht="34.5" customHeight="1">
      <c r="A212" s="22" t="s">
        <v>295</v>
      </c>
      <c r="B212" s="22"/>
      <c r="C212" s="28" t="s">
        <v>307</v>
      </c>
      <c r="D212" s="28"/>
      <c r="E212" s="28"/>
      <c r="F212" s="28"/>
      <c r="G212" s="28"/>
      <c r="H212" s="24" t="s">
        <v>1</v>
      </c>
      <c r="I212" s="2">
        <f>I395*1.2</f>
        <v>12.839999999999998</v>
      </c>
      <c r="J212" s="2">
        <f t="shared" ref="J212:M212" si="48">J395*1.2</f>
        <v>27.115199999999998</v>
      </c>
      <c r="K212" s="2">
        <f t="shared" si="48"/>
        <v>14.591999999999999</v>
      </c>
      <c r="L212" s="2">
        <f t="shared" si="48"/>
        <v>23.573999999999998</v>
      </c>
      <c r="M212" s="2">
        <f t="shared" si="48"/>
        <v>18.545999999999999</v>
      </c>
      <c r="N212" s="2">
        <f t="shared" si="25"/>
        <v>96.66719999999998</v>
      </c>
    </row>
    <row r="213" spans="1:14" s="1" customFormat="1" ht="34.5" customHeight="1">
      <c r="A213" s="22" t="s">
        <v>296</v>
      </c>
      <c r="B213" s="22"/>
      <c r="C213" s="28" t="s">
        <v>308</v>
      </c>
      <c r="D213" s="28"/>
      <c r="E213" s="28"/>
      <c r="F213" s="28"/>
      <c r="G213" s="28"/>
      <c r="H213" s="24" t="s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f t="shared" ref="N213:N250" si="49">I213+J213+K213+L213+M213</f>
        <v>0</v>
      </c>
    </row>
    <row r="214" spans="1:14" s="1" customFormat="1" ht="34.5" customHeight="1">
      <c r="A214" s="22" t="s">
        <v>297</v>
      </c>
      <c r="B214" s="22"/>
      <c r="C214" s="28" t="s">
        <v>309</v>
      </c>
      <c r="D214" s="28"/>
      <c r="E214" s="28"/>
      <c r="F214" s="28"/>
      <c r="G214" s="28"/>
      <c r="H214" s="24" t="s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f t="shared" si="49"/>
        <v>0</v>
      </c>
    </row>
    <row r="215" spans="1:14" s="1" customFormat="1" ht="34.5" customHeight="1">
      <c r="A215" s="22" t="s">
        <v>298</v>
      </c>
      <c r="B215" s="22"/>
      <c r="C215" s="26" t="s">
        <v>310</v>
      </c>
      <c r="D215" s="26"/>
      <c r="E215" s="26"/>
      <c r="F215" s="26"/>
      <c r="G215" s="26"/>
      <c r="H215" s="24" t="s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f t="shared" si="49"/>
        <v>0</v>
      </c>
    </row>
    <row r="216" spans="1:14" s="1" customFormat="1" ht="34.5" customHeight="1">
      <c r="A216" s="22" t="s">
        <v>299</v>
      </c>
      <c r="B216" s="22"/>
      <c r="C216" s="26" t="s">
        <v>311</v>
      </c>
      <c r="D216" s="26"/>
      <c r="E216" s="26"/>
      <c r="F216" s="26"/>
      <c r="G216" s="26"/>
      <c r="H216" s="24" t="s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f t="shared" si="49"/>
        <v>0</v>
      </c>
    </row>
    <row r="217" spans="1:14" s="1" customFormat="1" ht="34.5" customHeight="1">
      <c r="A217" s="22" t="s">
        <v>300</v>
      </c>
      <c r="B217" s="22"/>
      <c r="C217" s="26" t="s">
        <v>101</v>
      </c>
      <c r="D217" s="26"/>
      <c r="E217" s="26"/>
      <c r="F217" s="26"/>
      <c r="G217" s="26"/>
      <c r="H217" s="24" t="s">
        <v>466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f t="shared" si="49"/>
        <v>0</v>
      </c>
    </row>
    <row r="218" spans="1:14" s="1" customFormat="1" ht="34.5" customHeight="1">
      <c r="A218" s="22" t="s">
        <v>301</v>
      </c>
      <c r="B218" s="22"/>
      <c r="C218" s="28" t="s">
        <v>312</v>
      </c>
      <c r="D218" s="28"/>
      <c r="E218" s="28"/>
      <c r="F218" s="28"/>
      <c r="G218" s="28"/>
      <c r="H218" s="24" t="s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f t="shared" si="49"/>
        <v>0</v>
      </c>
    </row>
    <row r="219" spans="1:14" s="1" customFormat="1" ht="34.5" customHeight="1">
      <c r="A219" s="22" t="s">
        <v>302</v>
      </c>
      <c r="B219" s="22"/>
      <c r="C219" s="23" t="s">
        <v>313</v>
      </c>
      <c r="D219" s="23"/>
      <c r="E219" s="23"/>
      <c r="F219" s="23"/>
      <c r="G219" s="23"/>
      <c r="H219" s="24" t="s">
        <v>1</v>
      </c>
      <c r="I219" s="2">
        <f t="shared" ref="I219:M219" si="50">I220+I221+I225+I226+I229+I230+I231</f>
        <v>0</v>
      </c>
      <c r="J219" s="2">
        <f t="shared" si="50"/>
        <v>0</v>
      </c>
      <c r="K219" s="2">
        <f t="shared" si="50"/>
        <v>0</v>
      </c>
      <c r="L219" s="2">
        <f t="shared" si="50"/>
        <v>0</v>
      </c>
      <c r="M219" s="2">
        <f t="shared" si="50"/>
        <v>0</v>
      </c>
      <c r="N219" s="2">
        <f t="shared" si="49"/>
        <v>0</v>
      </c>
    </row>
    <row r="220" spans="1:14" s="1" customFormat="1" ht="34.5" customHeight="1">
      <c r="A220" s="22" t="s">
        <v>314</v>
      </c>
      <c r="B220" s="22"/>
      <c r="C220" s="26" t="s">
        <v>327</v>
      </c>
      <c r="D220" s="26"/>
      <c r="E220" s="26"/>
      <c r="F220" s="26"/>
      <c r="G220" s="26"/>
      <c r="H220" s="24" t="s">
        <v>1</v>
      </c>
      <c r="I220" s="2">
        <f t="shared" ref="I220:M220" si="51">I96</f>
        <v>0</v>
      </c>
      <c r="J220" s="2">
        <f t="shared" si="51"/>
        <v>0</v>
      </c>
      <c r="K220" s="2">
        <f t="shared" si="51"/>
        <v>0</v>
      </c>
      <c r="L220" s="2">
        <f t="shared" si="51"/>
        <v>0</v>
      </c>
      <c r="M220" s="2">
        <f t="shared" si="51"/>
        <v>0</v>
      </c>
      <c r="N220" s="2">
        <f t="shared" si="49"/>
        <v>0</v>
      </c>
    </row>
    <row r="221" spans="1:14" s="1" customFormat="1" ht="34.5" customHeight="1">
      <c r="A221" s="22" t="s">
        <v>315</v>
      </c>
      <c r="B221" s="22"/>
      <c r="C221" s="26" t="s">
        <v>328</v>
      </c>
      <c r="D221" s="26"/>
      <c r="E221" s="26"/>
      <c r="F221" s="26"/>
      <c r="G221" s="26"/>
      <c r="H221" s="24" t="s">
        <v>1</v>
      </c>
      <c r="I221" s="2">
        <f t="shared" ref="I221:M221" si="52">I222+I223+I224</f>
        <v>0</v>
      </c>
      <c r="J221" s="2">
        <f t="shared" si="52"/>
        <v>0</v>
      </c>
      <c r="K221" s="2">
        <f t="shared" si="52"/>
        <v>0</v>
      </c>
      <c r="L221" s="2">
        <f t="shared" si="52"/>
        <v>0</v>
      </c>
      <c r="M221" s="2">
        <f t="shared" si="52"/>
        <v>0</v>
      </c>
      <c r="N221" s="2">
        <f>I221+J221+K221+L221+M221</f>
        <v>0</v>
      </c>
    </row>
    <row r="222" spans="1:14" s="1" customFormat="1" ht="34.5" customHeight="1">
      <c r="A222" s="22" t="s">
        <v>316</v>
      </c>
      <c r="B222" s="22"/>
      <c r="C222" s="28" t="s">
        <v>329</v>
      </c>
      <c r="D222" s="28"/>
      <c r="E222" s="28"/>
      <c r="F222" s="28"/>
      <c r="G222" s="28"/>
      <c r="H222" s="24" t="s">
        <v>1</v>
      </c>
      <c r="I222" s="2"/>
      <c r="J222" s="2"/>
      <c r="K222" s="2"/>
      <c r="L222" s="2"/>
      <c r="M222" s="2"/>
      <c r="N222" s="2">
        <f>I222+J222+K222+L222+M222</f>
        <v>0</v>
      </c>
    </row>
    <row r="223" spans="1:14" s="1" customFormat="1" ht="34.5" customHeight="1">
      <c r="A223" s="22" t="s">
        <v>317</v>
      </c>
      <c r="B223" s="22"/>
      <c r="C223" s="28" t="s">
        <v>330</v>
      </c>
      <c r="D223" s="28"/>
      <c r="E223" s="28"/>
      <c r="F223" s="28"/>
      <c r="G223" s="28"/>
      <c r="H223" s="24" t="s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f t="shared" si="49"/>
        <v>0</v>
      </c>
    </row>
    <row r="224" spans="1:14" s="1" customFormat="1" ht="34.5" customHeight="1">
      <c r="A224" s="22" t="s">
        <v>318</v>
      </c>
      <c r="B224" s="22"/>
      <c r="C224" s="28" t="s">
        <v>331</v>
      </c>
      <c r="D224" s="28"/>
      <c r="E224" s="28"/>
      <c r="F224" s="28"/>
      <c r="G224" s="28"/>
      <c r="H224" s="24" t="s">
        <v>1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f t="shared" si="49"/>
        <v>0</v>
      </c>
    </row>
    <row r="225" spans="1:14" s="1" customFormat="1" ht="34.5" customHeight="1">
      <c r="A225" s="22" t="s">
        <v>319</v>
      </c>
      <c r="B225" s="22"/>
      <c r="C225" s="26" t="s">
        <v>332</v>
      </c>
      <c r="D225" s="26"/>
      <c r="E225" s="26"/>
      <c r="F225" s="26"/>
      <c r="G225" s="26"/>
      <c r="H225" s="24" t="s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f t="shared" si="49"/>
        <v>0</v>
      </c>
    </row>
    <row r="226" spans="1:14" s="1" customFormat="1" ht="34.5" customHeight="1">
      <c r="A226" s="22" t="s">
        <v>320</v>
      </c>
      <c r="B226" s="22"/>
      <c r="C226" s="26" t="s">
        <v>333</v>
      </c>
      <c r="D226" s="26"/>
      <c r="E226" s="26"/>
      <c r="F226" s="26"/>
      <c r="G226" s="26"/>
      <c r="H226" s="24" t="s">
        <v>1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f t="shared" si="49"/>
        <v>0</v>
      </c>
    </row>
    <row r="227" spans="1:14" s="1" customFormat="1" ht="34.5" customHeight="1">
      <c r="A227" s="22" t="s">
        <v>321</v>
      </c>
      <c r="B227" s="22"/>
      <c r="C227" s="28" t="s">
        <v>334</v>
      </c>
      <c r="D227" s="28"/>
      <c r="E227" s="28"/>
      <c r="F227" s="28"/>
      <c r="G227" s="28"/>
      <c r="H227" s="24" t="s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f t="shared" si="49"/>
        <v>0</v>
      </c>
    </row>
    <row r="228" spans="1:14" s="1" customFormat="1" ht="34.5" customHeight="1">
      <c r="A228" s="22" t="s">
        <v>322</v>
      </c>
      <c r="B228" s="22"/>
      <c r="C228" s="28" t="s">
        <v>658</v>
      </c>
      <c r="D228" s="28"/>
      <c r="E228" s="28"/>
      <c r="F228" s="28"/>
      <c r="G228" s="28"/>
      <c r="H228" s="24" t="s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f t="shared" si="49"/>
        <v>0</v>
      </c>
    </row>
    <row r="229" spans="1:14" s="1" customFormat="1" ht="34.5" customHeight="1">
      <c r="A229" s="22" t="s">
        <v>323</v>
      </c>
      <c r="B229" s="22"/>
      <c r="C229" s="26" t="s">
        <v>335</v>
      </c>
      <c r="D229" s="26"/>
      <c r="E229" s="26"/>
      <c r="F229" s="26"/>
      <c r="G229" s="26"/>
      <c r="H229" s="24" t="s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f t="shared" si="49"/>
        <v>0</v>
      </c>
    </row>
    <row r="230" spans="1:14" s="1" customFormat="1" ht="34.5" customHeight="1">
      <c r="A230" s="22" t="s">
        <v>324</v>
      </c>
      <c r="B230" s="22"/>
      <c r="C230" s="26" t="s">
        <v>336</v>
      </c>
      <c r="D230" s="26"/>
      <c r="E230" s="26"/>
      <c r="F230" s="26"/>
      <c r="G230" s="26"/>
      <c r="H230" s="24" t="s">
        <v>1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f t="shared" si="49"/>
        <v>0</v>
      </c>
    </row>
    <row r="231" spans="1:14" s="1" customFormat="1" ht="34.5" customHeight="1">
      <c r="A231" s="22" t="s">
        <v>325</v>
      </c>
      <c r="B231" s="22"/>
      <c r="C231" s="26" t="s">
        <v>337</v>
      </c>
      <c r="D231" s="26"/>
      <c r="E231" s="26"/>
      <c r="F231" s="26"/>
      <c r="G231" s="26"/>
      <c r="H231" s="24" t="s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f t="shared" si="49"/>
        <v>0</v>
      </c>
    </row>
    <row r="232" spans="1:14" s="1" customFormat="1" ht="34.5" customHeight="1">
      <c r="A232" s="22" t="s">
        <v>326</v>
      </c>
      <c r="B232" s="22"/>
      <c r="C232" s="23" t="s">
        <v>338</v>
      </c>
      <c r="D232" s="23"/>
      <c r="E232" s="23"/>
      <c r="F232" s="23"/>
      <c r="G232" s="23"/>
      <c r="H232" s="24" t="s">
        <v>1</v>
      </c>
      <c r="I232" s="2">
        <f t="shared" ref="I232:M232" si="53">I233+I237+I238</f>
        <v>0</v>
      </c>
      <c r="J232" s="2">
        <f t="shared" si="53"/>
        <v>0</v>
      </c>
      <c r="K232" s="2">
        <f t="shared" si="53"/>
        <v>0</v>
      </c>
      <c r="L232" s="2">
        <f t="shared" si="53"/>
        <v>0</v>
      </c>
      <c r="M232" s="2">
        <f t="shared" si="53"/>
        <v>0</v>
      </c>
      <c r="N232" s="2">
        <f t="shared" si="49"/>
        <v>0</v>
      </c>
    </row>
    <row r="233" spans="1:14" s="1" customFormat="1" ht="34.5" customHeight="1">
      <c r="A233" s="22" t="s">
        <v>340</v>
      </c>
      <c r="B233" s="22"/>
      <c r="C233" s="26" t="s">
        <v>668</v>
      </c>
      <c r="D233" s="26"/>
      <c r="E233" s="26"/>
      <c r="F233" s="26"/>
      <c r="G233" s="26"/>
      <c r="H233" s="24" t="s">
        <v>1</v>
      </c>
      <c r="I233" s="2">
        <f t="shared" ref="I233:M233" si="54">I234</f>
        <v>0</v>
      </c>
      <c r="J233" s="2">
        <f t="shared" si="54"/>
        <v>0</v>
      </c>
      <c r="K233" s="2">
        <f t="shared" si="54"/>
        <v>0</v>
      </c>
      <c r="L233" s="2">
        <f t="shared" si="54"/>
        <v>0</v>
      </c>
      <c r="M233" s="2">
        <f t="shared" si="54"/>
        <v>0</v>
      </c>
      <c r="N233" s="2">
        <f t="shared" si="49"/>
        <v>0</v>
      </c>
    </row>
    <row r="234" spans="1:14" s="1" customFormat="1" ht="34.5" customHeight="1">
      <c r="A234" s="22" t="s">
        <v>341</v>
      </c>
      <c r="B234" s="22"/>
      <c r="C234" s="28" t="s">
        <v>329</v>
      </c>
      <c r="D234" s="28"/>
      <c r="E234" s="28"/>
      <c r="F234" s="28"/>
      <c r="G234" s="28"/>
      <c r="H234" s="24" t="s">
        <v>1</v>
      </c>
      <c r="I234" s="2"/>
      <c r="J234" s="2"/>
      <c r="K234" s="2"/>
      <c r="L234" s="2"/>
      <c r="M234" s="2"/>
      <c r="N234" s="2">
        <f t="shared" si="49"/>
        <v>0</v>
      </c>
    </row>
    <row r="235" spans="1:14" s="1" customFormat="1" ht="34.5" customHeight="1">
      <c r="A235" s="22" t="s">
        <v>342</v>
      </c>
      <c r="B235" s="22"/>
      <c r="C235" s="28" t="s">
        <v>330</v>
      </c>
      <c r="D235" s="28"/>
      <c r="E235" s="28"/>
      <c r="F235" s="28"/>
      <c r="G235" s="28"/>
      <c r="H235" s="24" t="s">
        <v>1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f t="shared" si="49"/>
        <v>0</v>
      </c>
    </row>
    <row r="236" spans="1:14" s="1" customFormat="1" ht="34.5" customHeight="1">
      <c r="A236" s="22" t="s">
        <v>343</v>
      </c>
      <c r="B236" s="22"/>
      <c r="C236" s="28" t="s">
        <v>331</v>
      </c>
      <c r="D236" s="28"/>
      <c r="E236" s="28"/>
      <c r="F236" s="28"/>
      <c r="G236" s="28"/>
      <c r="H236" s="24" t="s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f t="shared" si="49"/>
        <v>0</v>
      </c>
    </row>
    <row r="237" spans="1:14" s="1" customFormat="1" ht="34.5" customHeight="1">
      <c r="A237" s="22" t="s">
        <v>344</v>
      </c>
      <c r="B237" s="22"/>
      <c r="C237" s="26" t="s">
        <v>202</v>
      </c>
      <c r="D237" s="26"/>
      <c r="E237" s="26"/>
      <c r="F237" s="26"/>
      <c r="G237" s="26"/>
      <c r="H237" s="24" t="s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f t="shared" si="49"/>
        <v>0</v>
      </c>
    </row>
    <row r="238" spans="1:14" s="1" customFormat="1" ht="34.5" customHeight="1">
      <c r="A238" s="22" t="s">
        <v>345</v>
      </c>
      <c r="B238" s="22"/>
      <c r="C238" s="26" t="s">
        <v>347</v>
      </c>
      <c r="D238" s="26"/>
      <c r="E238" s="26"/>
      <c r="F238" s="26"/>
      <c r="G238" s="26"/>
      <c r="H238" s="24" t="s">
        <v>1</v>
      </c>
      <c r="I238" s="2">
        <f t="shared" ref="I238:M238" si="55">I102</f>
        <v>0</v>
      </c>
      <c r="J238" s="2">
        <f t="shared" si="55"/>
        <v>0</v>
      </c>
      <c r="K238" s="2">
        <f t="shared" si="55"/>
        <v>0</v>
      </c>
      <c r="L238" s="2">
        <f t="shared" si="55"/>
        <v>0</v>
      </c>
      <c r="M238" s="2">
        <f t="shared" si="55"/>
        <v>0</v>
      </c>
      <c r="N238" s="2">
        <f t="shared" si="49"/>
        <v>0</v>
      </c>
    </row>
    <row r="239" spans="1:14" s="1" customFormat="1" ht="34.5" customHeight="1">
      <c r="A239" s="22" t="s">
        <v>346</v>
      </c>
      <c r="B239" s="22"/>
      <c r="C239" s="23" t="s">
        <v>348</v>
      </c>
      <c r="D239" s="23"/>
      <c r="E239" s="23"/>
      <c r="F239" s="23"/>
      <c r="G239" s="23"/>
      <c r="H239" s="24" t="s">
        <v>1</v>
      </c>
      <c r="I239" s="2">
        <f>I164-I182</f>
        <v>615.88210830328671</v>
      </c>
      <c r="J239" s="2">
        <f t="shared" ref="J239:M239" si="56">J164-J182</f>
        <v>474.47651653867638</v>
      </c>
      <c r="K239" s="2">
        <f t="shared" si="56"/>
        <v>483.94099062726491</v>
      </c>
      <c r="L239" s="2">
        <f t="shared" si="56"/>
        <v>494.27666319284549</v>
      </c>
      <c r="M239" s="2">
        <f t="shared" si="56"/>
        <v>504.27255166232248</v>
      </c>
      <c r="N239" s="2">
        <f t="shared" si="49"/>
        <v>2572.8488303243957</v>
      </c>
    </row>
    <row r="240" spans="1:14" s="1" customFormat="1" ht="34.5" customHeight="1">
      <c r="A240" s="22" t="s">
        <v>349</v>
      </c>
      <c r="B240" s="22"/>
      <c r="C240" s="23" t="s">
        <v>669</v>
      </c>
      <c r="D240" s="23"/>
      <c r="E240" s="23"/>
      <c r="F240" s="23"/>
      <c r="G240" s="23"/>
      <c r="H240" s="24" t="s">
        <v>1</v>
      </c>
      <c r="I240" s="2">
        <f>I200-I207</f>
        <v>-253.66200000000001</v>
      </c>
      <c r="J240" s="2">
        <f t="shared" ref="J240:M240" si="57">J200-J207</f>
        <v>-253.96679999999998</v>
      </c>
      <c r="K240" s="2">
        <f t="shared" si="57"/>
        <v>-256.53479999999996</v>
      </c>
      <c r="L240" s="2">
        <f t="shared" si="57"/>
        <v>-259.86360000000002</v>
      </c>
      <c r="M240" s="2">
        <f t="shared" si="57"/>
        <v>-263.91000000000003</v>
      </c>
      <c r="N240" s="2">
        <f t="shared" si="49"/>
        <v>-1287.9372000000001</v>
      </c>
    </row>
    <row r="241" spans="1:14" s="1" customFormat="1" ht="34.5" customHeight="1">
      <c r="A241" s="22" t="s">
        <v>350</v>
      </c>
      <c r="B241" s="22"/>
      <c r="C241" s="26" t="s">
        <v>397</v>
      </c>
      <c r="D241" s="26"/>
      <c r="E241" s="26"/>
      <c r="F241" s="26"/>
      <c r="G241" s="26"/>
      <c r="H241" s="24" t="s"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f t="shared" si="49"/>
        <v>0</v>
      </c>
    </row>
    <row r="242" spans="1:14" s="1" customFormat="1" ht="34.5" customHeight="1">
      <c r="A242" s="22" t="s">
        <v>351</v>
      </c>
      <c r="B242" s="22"/>
      <c r="C242" s="26" t="s">
        <v>398</v>
      </c>
      <c r="D242" s="26"/>
      <c r="E242" s="26"/>
      <c r="F242" s="26"/>
      <c r="G242" s="26"/>
      <c r="H242" s="24" t="s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f t="shared" si="49"/>
        <v>0</v>
      </c>
    </row>
    <row r="243" spans="1:14" s="1" customFormat="1" ht="34.5" customHeight="1">
      <c r="A243" s="22" t="s">
        <v>352</v>
      </c>
      <c r="B243" s="22"/>
      <c r="C243" s="23" t="s">
        <v>399</v>
      </c>
      <c r="D243" s="23"/>
      <c r="E243" s="23"/>
      <c r="F243" s="23"/>
      <c r="G243" s="23"/>
      <c r="H243" s="24" t="s">
        <v>1</v>
      </c>
      <c r="I243" s="2">
        <f t="shared" ref="I243:M243" si="58">I219-I232</f>
        <v>0</v>
      </c>
      <c r="J243" s="2">
        <f t="shared" si="58"/>
        <v>0</v>
      </c>
      <c r="K243" s="2">
        <f t="shared" si="58"/>
        <v>0</v>
      </c>
      <c r="L243" s="2">
        <f t="shared" si="58"/>
        <v>0</v>
      </c>
      <c r="M243" s="2">
        <f t="shared" si="58"/>
        <v>0</v>
      </c>
      <c r="N243" s="2">
        <f t="shared" si="49"/>
        <v>0</v>
      </c>
    </row>
    <row r="244" spans="1:14" s="1" customFormat="1" ht="34.5" customHeight="1">
      <c r="A244" s="22" t="s">
        <v>353</v>
      </c>
      <c r="B244" s="22"/>
      <c r="C244" s="26" t="s">
        <v>400</v>
      </c>
      <c r="D244" s="26"/>
      <c r="E244" s="26"/>
      <c r="F244" s="26"/>
      <c r="G244" s="26"/>
      <c r="H244" s="24" t="s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f t="shared" si="49"/>
        <v>0</v>
      </c>
    </row>
    <row r="245" spans="1:14" s="1" customFormat="1" ht="34.5" customHeight="1">
      <c r="A245" s="22" t="s">
        <v>354</v>
      </c>
      <c r="B245" s="22"/>
      <c r="C245" s="26" t="s">
        <v>401</v>
      </c>
      <c r="D245" s="26"/>
      <c r="E245" s="26"/>
      <c r="F245" s="26"/>
      <c r="G245" s="26"/>
      <c r="H245" s="24" t="s">
        <v>1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f t="shared" si="49"/>
        <v>0</v>
      </c>
    </row>
    <row r="246" spans="1:14" s="1" customFormat="1" ht="34.5" customHeight="1">
      <c r="A246" s="22" t="s">
        <v>355</v>
      </c>
      <c r="B246" s="22"/>
      <c r="C246" s="23" t="s">
        <v>402</v>
      </c>
      <c r="D246" s="23"/>
      <c r="E246" s="23"/>
      <c r="F246" s="23"/>
      <c r="G246" s="23"/>
      <c r="H246" s="24" t="s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f t="shared" si="49"/>
        <v>0</v>
      </c>
    </row>
    <row r="247" spans="1:14" s="1" customFormat="1" ht="48.75" customHeight="1">
      <c r="A247" s="22" t="s">
        <v>356</v>
      </c>
      <c r="B247" s="22"/>
      <c r="C247" s="23" t="s">
        <v>403</v>
      </c>
      <c r="D247" s="23"/>
      <c r="E247" s="23"/>
      <c r="F247" s="23"/>
      <c r="G247" s="23"/>
      <c r="H247" s="24" t="s">
        <v>1</v>
      </c>
      <c r="I247" s="2">
        <f>I239+I240+I243+I246</f>
        <v>362.22010830328668</v>
      </c>
      <c r="J247" s="2">
        <f t="shared" ref="J247:M247" si="59">J239+J240+J243+J246</f>
        <v>220.5097165386764</v>
      </c>
      <c r="K247" s="2">
        <f t="shared" si="59"/>
        <v>227.40619062726495</v>
      </c>
      <c r="L247" s="2">
        <f t="shared" si="59"/>
        <v>234.41306319284547</v>
      </c>
      <c r="M247" s="2">
        <f t="shared" si="59"/>
        <v>240.36255166232246</v>
      </c>
      <c r="N247" s="2">
        <f t="shared" si="49"/>
        <v>1284.9116303243959</v>
      </c>
    </row>
    <row r="248" spans="1:14" s="1" customFormat="1" ht="34.5" customHeight="1">
      <c r="A248" s="22" t="s">
        <v>357</v>
      </c>
      <c r="B248" s="22"/>
      <c r="C248" s="23" t="s">
        <v>404</v>
      </c>
      <c r="D248" s="23"/>
      <c r="E248" s="23"/>
      <c r="F248" s="23"/>
      <c r="G248" s="23"/>
      <c r="H248" s="24" t="s">
        <v>1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f t="shared" si="49"/>
        <v>0</v>
      </c>
    </row>
    <row r="249" spans="1:14" s="1" customFormat="1" ht="34.5" customHeight="1" thickBot="1">
      <c r="A249" s="22" t="s">
        <v>358</v>
      </c>
      <c r="B249" s="22"/>
      <c r="C249" s="23" t="s">
        <v>405</v>
      </c>
      <c r="D249" s="23"/>
      <c r="E249" s="23"/>
      <c r="F249" s="23"/>
      <c r="G249" s="23"/>
      <c r="H249" s="24" t="s">
        <v>1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2">
        <f t="shared" si="49"/>
        <v>0</v>
      </c>
    </row>
    <row r="250" spans="1:14" s="1" customFormat="1" ht="34.5" customHeight="1">
      <c r="A250" s="22" t="s">
        <v>359</v>
      </c>
      <c r="B250" s="22"/>
      <c r="C250" s="23" t="s">
        <v>101</v>
      </c>
      <c r="D250" s="23"/>
      <c r="E250" s="23"/>
      <c r="F250" s="23"/>
      <c r="G250" s="23"/>
      <c r="H250" s="24" t="s">
        <v>466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2">
        <f t="shared" si="49"/>
        <v>0</v>
      </c>
    </row>
    <row r="251" spans="1:14" s="1" customFormat="1" ht="34.5" customHeight="1">
      <c r="A251" s="22" t="s">
        <v>360</v>
      </c>
      <c r="B251" s="22"/>
      <c r="C251" s="26" t="s">
        <v>406</v>
      </c>
      <c r="D251" s="26"/>
      <c r="E251" s="26"/>
      <c r="F251" s="26"/>
      <c r="G251" s="26"/>
      <c r="H251" s="24" t="s">
        <v>1</v>
      </c>
      <c r="I251" s="2">
        <f>I252+I260+I262+I264+I266+I268+I270+I272+I278</f>
        <v>67.348400130000002</v>
      </c>
      <c r="J251" s="2">
        <f t="shared" ref="J251:M251" si="60">J252+J260+J262+J264+J266+J268+J270+J272+J278</f>
        <v>67.348400130000002</v>
      </c>
      <c r="K251" s="2">
        <f t="shared" si="60"/>
        <v>67.348400130000002</v>
      </c>
      <c r="L251" s="2">
        <f t="shared" si="60"/>
        <v>67.348400130000002</v>
      </c>
      <c r="M251" s="2">
        <f t="shared" si="60"/>
        <v>67.348400130000002</v>
      </c>
      <c r="N251" s="2">
        <f>M251</f>
        <v>67.348400130000002</v>
      </c>
    </row>
    <row r="252" spans="1:14" s="1" customFormat="1" ht="34.5" customHeight="1">
      <c r="A252" s="22" t="s">
        <v>361</v>
      </c>
      <c r="B252" s="22"/>
      <c r="C252" s="28" t="s">
        <v>407</v>
      </c>
      <c r="D252" s="28"/>
      <c r="E252" s="28"/>
      <c r="F252" s="28"/>
      <c r="G252" s="28"/>
      <c r="H252" s="24" t="s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/>
    </row>
    <row r="253" spans="1:14" s="1" customFormat="1" ht="34.5" customHeight="1">
      <c r="A253" s="22" t="s">
        <v>362</v>
      </c>
      <c r="B253" s="22"/>
      <c r="C253" s="30" t="s">
        <v>408</v>
      </c>
      <c r="D253" s="30"/>
      <c r="E253" s="30"/>
      <c r="F253" s="30"/>
      <c r="G253" s="30"/>
      <c r="H253" s="24" t="s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/>
    </row>
    <row r="254" spans="1:14" s="1" customFormat="1" ht="34.5" customHeight="1">
      <c r="A254" s="22" t="s">
        <v>363</v>
      </c>
      <c r="B254" s="22"/>
      <c r="C254" s="30" t="s">
        <v>41</v>
      </c>
      <c r="D254" s="30"/>
      <c r="E254" s="30"/>
      <c r="F254" s="30"/>
      <c r="G254" s="30"/>
      <c r="H254" s="24" t="s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/>
    </row>
    <row r="255" spans="1:14" s="1" customFormat="1" ht="34.5" customHeight="1">
      <c r="A255" s="22" t="s">
        <v>364</v>
      </c>
      <c r="B255" s="22"/>
      <c r="C255" s="31" t="s">
        <v>408</v>
      </c>
      <c r="D255" s="31"/>
      <c r="E255" s="31"/>
      <c r="F255" s="31"/>
      <c r="G255" s="31"/>
      <c r="H255" s="24" t="s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/>
    </row>
    <row r="256" spans="1:14" s="1" customFormat="1" ht="34.5" customHeight="1">
      <c r="A256" s="22" t="s">
        <v>365</v>
      </c>
      <c r="B256" s="22"/>
      <c r="C256" s="30" t="s">
        <v>43</v>
      </c>
      <c r="D256" s="30"/>
      <c r="E256" s="30"/>
      <c r="F256" s="30"/>
      <c r="G256" s="30"/>
      <c r="H256" s="24" t="s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/>
    </row>
    <row r="257" spans="1:14" s="1" customFormat="1" ht="34.5" customHeight="1">
      <c r="A257" s="22" t="s">
        <v>366</v>
      </c>
      <c r="B257" s="22"/>
      <c r="C257" s="31" t="s">
        <v>408</v>
      </c>
      <c r="D257" s="31"/>
      <c r="E257" s="31"/>
      <c r="F257" s="31"/>
      <c r="G257" s="31"/>
      <c r="H257" s="24" t="s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/>
    </row>
    <row r="258" spans="1:14" s="1" customFormat="1" ht="34.5" customHeight="1">
      <c r="A258" s="22" t="s">
        <v>367</v>
      </c>
      <c r="B258" s="22"/>
      <c r="C258" s="30" t="s">
        <v>44</v>
      </c>
      <c r="D258" s="30"/>
      <c r="E258" s="30"/>
      <c r="F258" s="30"/>
      <c r="G258" s="30"/>
      <c r="H258" s="24" t="s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/>
    </row>
    <row r="259" spans="1:14" s="1" customFormat="1" ht="34.5" customHeight="1">
      <c r="A259" s="22" t="s">
        <v>368</v>
      </c>
      <c r="B259" s="22"/>
      <c r="C259" s="31" t="s">
        <v>408</v>
      </c>
      <c r="D259" s="31"/>
      <c r="E259" s="31"/>
      <c r="F259" s="31"/>
      <c r="G259" s="31"/>
      <c r="H259" s="24" t="s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/>
    </row>
    <row r="260" spans="1:14" s="1" customFormat="1" ht="34.5" customHeight="1">
      <c r="A260" s="22" t="s">
        <v>369</v>
      </c>
      <c r="B260" s="22"/>
      <c r="C260" s="28" t="s">
        <v>409</v>
      </c>
      <c r="D260" s="28"/>
      <c r="E260" s="28"/>
      <c r="F260" s="28"/>
      <c r="G260" s="28"/>
      <c r="H260" s="24" t="s">
        <v>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/>
    </row>
    <row r="261" spans="1:14" s="1" customFormat="1" ht="34.5" customHeight="1">
      <c r="A261" s="22" t="s">
        <v>370</v>
      </c>
      <c r="B261" s="22"/>
      <c r="C261" s="30" t="s">
        <v>408</v>
      </c>
      <c r="D261" s="30"/>
      <c r="E261" s="30"/>
      <c r="F261" s="30"/>
      <c r="G261" s="30"/>
      <c r="H261" s="24" t="s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/>
    </row>
    <row r="262" spans="1:14" s="1" customFormat="1" ht="34.5" customHeight="1">
      <c r="A262" s="22" t="s">
        <v>371</v>
      </c>
      <c r="B262" s="22"/>
      <c r="C262" s="28" t="s">
        <v>410</v>
      </c>
      <c r="D262" s="28"/>
      <c r="E262" s="28"/>
      <c r="F262" s="28"/>
      <c r="G262" s="28"/>
      <c r="H262" s="24" t="s">
        <v>1</v>
      </c>
      <c r="I262" s="2">
        <v>60.130647199999999</v>
      </c>
      <c r="J262" s="2">
        <v>60.130647199999999</v>
      </c>
      <c r="K262" s="2">
        <v>60.130647199999999</v>
      </c>
      <c r="L262" s="2">
        <v>60.130647199999999</v>
      </c>
      <c r="M262" s="2">
        <v>60.130647199999999</v>
      </c>
      <c r="N262" s="2">
        <f>M262</f>
        <v>60.130647199999999</v>
      </c>
    </row>
    <row r="263" spans="1:14" s="1" customFormat="1" ht="34.5" customHeight="1">
      <c r="A263" s="22" t="s">
        <v>372</v>
      </c>
      <c r="B263" s="22"/>
      <c r="C263" s="30" t="s">
        <v>408</v>
      </c>
      <c r="D263" s="30"/>
      <c r="E263" s="30"/>
      <c r="F263" s="30"/>
      <c r="G263" s="30"/>
      <c r="H263" s="24" t="s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/>
    </row>
    <row r="264" spans="1:14" s="1" customFormat="1" ht="34.5" customHeight="1">
      <c r="A264" s="22" t="s">
        <v>373</v>
      </c>
      <c r="B264" s="22"/>
      <c r="C264" s="28" t="s">
        <v>411</v>
      </c>
      <c r="D264" s="28"/>
      <c r="E264" s="28"/>
      <c r="F264" s="28"/>
      <c r="G264" s="28"/>
      <c r="H264" s="24" t="s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/>
    </row>
    <row r="265" spans="1:14" s="1" customFormat="1" ht="34.5" customHeight="1">
      <c r="A265" s="22" t="s">
        <v>374</v>
      </c>
      <c r="B265" s="22"/>
      <c r="C265" s="30" t="s">
        <v>408</v>
      </c>
      <c r="D265" s="30"/>
      <c r="E265" s="30"/>
      <c r="F265" s="30"/>
      <c r="G265" s="30"/>
      <c r="H265" s="24" t="s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/>
    </row>
    <row r="266" spans="1:14" s="1" customFormat="1" ht="34.5" customHeight="1">
      <c r="A266" s="22" t="s">
        <v>375</v>
      </c>
      <c r="B266" s="22"/>
      <c r="C266" s="28" t="s">
        <v>412</v>
      </c>
      <c r="D266" s="28"/>
      <c r="E266" s="28"/>
      <c r="F266" s="28"/>
      <c r="G266" s="28"/>
      <c r="H266" s="24" t="s">
        <v>1</v>
      </c>
      <c r="I266" s="2">
        <v>7.2177529299999996</v>
      </c>
      <c r="J266" s="2">
        <v>7.2177529299999996</v>
      </c>
      <c r="K266" s="2">
        <v>7.2177529299999996</v>
      </c>
      <c r="L266" s="2">
        <v>7.2177529299999996</v>
      </c>
      <c r="M266" s="2">
        <v>7.2177529299999996</v>
      </c>
      <c r="N266" s="2">
        <f>M266</f>
        <v>7.2177529299999996</v>
      </c>
    </row>
    <row r="267" spans="1:14" s="1" customFormat="1" ht="34.5" customHeight="1">
      <c r="A267" s="22" t="s">
        <v>376</v>
      </c>
      <c r="B267" s="22"/>
      <c r="C267" s="30" t="s">
        <v>408</v>
      </c>
      <c r="D267" s="30"/>
      <c r="E267" s="30"/>
      <c r="F267" s="30"/>
      <c r="G267" s="30"/>
      <c r="H267" s="24" t="s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/>
    </row>
    <row r="268" spans="1:14" s="1" customFormat="1" ht="34.5" customHeight="1">
      <c r="A268" s="22" t="s">
        <v>377</v>
      </c>
      <c r="B268" s="22"/>
      <c r="C268" s="28" t="s">
        <v>413</v>
      </c>
      <c r="D268" s="28"/>
      <c r="E268" s="28"/>
      <c r="F268" s="28"/>
      <c r="G268" s="28"/>
      <c r="H268" s="24" t="s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/>
    </row>
    <row r="269" spans="1:14" s="1" customFormat="1" ht="34.5" customHeight="1">
      <c r="A269" s="22" t="s">
        <v>378</v>
      </c>
      <c r="B269" s="22"/>
      <c r="C269" s="30" t="s">
        <v>408</v>
      </c>
      <c r="D269" s="30"/>
      <c r="E269" s="30"/>
      <c r="F269" s="30"/>
      <c r="G269" s="30"/>
      <c r="H269" s="24" t="s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/>
    </row>
    <row r="270" spans="1:14" s="1" customFormat="1" ht="34.5" customHeight="1">
      <c r="A270" s="22" t="s">
        <v>377</v>
      </c>
      <c r="B270" s="22"/>
      <c r="C270" s="28" t="s">
        <v>414</v>
      </c>
      <c r="D270" s="28"/>
      <c r="E270" s="28"/>
      <c r="F270" s="28"/>
      <c r="G270" s="28"/>
      <c r="H270" s="24" t="s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/>
    </row>
    <row r="271" spans="1:14" s="1" customFormat="1" ht="34.5" customHeight="1">
      <c r="A271" s="22" t="s">
        <v>379</v>
      </c>
      <c r="B271" s="22"/>
      <c r="C271" s="30" t="s">
        <v>408</v>
      </c>
      <c r="D271" s="30"/>
      <c r="E271" s="30"/>
      <c r="F271" s="30"/>
      <c r="G271" s="30"/>
      <c r="H271" s="24" t="s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/>
    </row>
    <row r="272" spans="1:14" s="1" customFormat="1" ht="34.5" customHeight="1">
      <c r="A272" s="22" t="s">
        <v>380</v>
      </c>
      <c r="B272" s="22"/>
      <c r="C272" s="28" t="s">
        <v>659</v>
      </c>
      <c r="D272" s="28"/>
      <c r="E272" s="28"/>
      <c r="F272" s="28"/>
      <c r="G272" s="28"/>
      <c r="H272" s="24" t="s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/>
    </row>
    <row r="273" spans="1:14" s="1" customFormat="1" ht="34.5" customHeight="1">
      <c r="A273" s="22" t="s">
        <v>381</v>
      </c>
      <c r="B273" s="22"/>
      <c r="C273" s="30" t="s">
        <v>408</v>
      </c>
      <c r="D273" s="30"/>
      <c r="E273" s="30"/>
      <c r="F273" s="30"/>
      <c r="G273" s="30"/>
      <c r="H273" s="24" t="s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/>
    </row>
    <row r="274" spans="1:14" s="1" customFormat="1" ht="34.5" customHeight="1">
      <c r="A274" s="22" t="s">
        <v>382</v>
      </c>
      <c r="B274" s="22"/>
      <c r="C274" s="30" t="s">
        <v>73</v>
      </c>
      <c r="D274" s="30"/>
      <c r="E274" s="30"/>
      <c r="F274" s="30"/>
      <c r="G274" s="30"/>
      <c r="H274" s="24" t="s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/>
    </row>
    <row r="275" spans="1:14" s="1" customFormat="1" ht="34.5" customHeight="1">
      <c r="A275" s="22" t="s">
        <v>383</v>
      </c>
      <c r="B275" s="22"/>
      <c r="C275" s="31" t="s">
        <v>408</v>
      </c>
      <c r="D275" s="31"/>
      <c r="E275" s="31"/>
      <c r="F275" s="31"/>
      <c r="G275" s="31"/>
      <c r="H275" s="24" t="s">
        <v>1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/>
    </row>
    <row r="276" spans="1:14" s="1" customFormat="1" ht="34.5" customHeight="1">
      <c r="A276" s="22" t="s">
        <v>384</v>
      </c>
      <c r="B276" s="22"/>
      <c r="C276" s="30" t="s">
        <v>74</v>
      </c>
      <c r="D276" s="30"/>
      <c r="E276" s="30"/>
      <c r="F276" s="30"/>
      <c r="G276" s="30"/>
      <c r="H276" s="24" t="s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/>
    </row>
    <row r="277" spans="1:14" s="1" customFormat="1" ht="34.5" customHeight="1">
      <c r="A277" s="22" t="s">
        <v>385</v>
      </c>
      <c r="B277" s="22"/>
      <c r="C277" s="31" t="s">
        <v>408</v>
      </c>
      <c r="D277" s="31"/>
      <c r="E277" s="31"/>
      <c r="F277" s="31"/>
      <c r="G277" s="31"/>
      <c r="H277" s="24" t="s">
        <v>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/>
    </row>
    <row r="278" spans="1:14" s="1" customFormat="1" ht="34.5" customHeight="1">
      <c r="A278" s="22" t="s">
        <v>386</v>
      </c>
      <c r="B278" s="22"/>
      <c r="C278" s="28" t="s">
        <v>416</v>
      </c>
      <c r="D278" s="28"/>
      <c r="E278" s="28"/>
      <c r="F278" s="28"/>
      <c r="G278" s="28"/>
      <c r="H278" s="24" t="s">
        <v>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f>M278</f>
        <v>0</v>
      </c>
    </row>
    <row r="279" spans="1:14" s="1" customFormat="1" ht="34.5" customHeight="1">
      <c r="A279" s="22" t="s">
        <v>387</v>
      </c>
      <c r="B279" s="22"/>
      <c r="C279" s="30" t="s">
        <v>408</v>
      </c>
      <c r="D279" s="30"/>
      <c r="E279" s="30"/>
      <c r="F279" s="30"/>
      <c r="G279" s="30"/>
      <c r="H279" s="24" t="s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f>M279</f>
        <v>0</v>
      </c>
    </row>
    <row r="280" spans="1:14" s="1" customFormat="1" ht="34.5" customHeight="1">
      <c r="A280" s="22" t="s">
        <v>388</v>
      </c>
      <c r="B280" s="22"/>
      <c r="C280" s="26" t="s">
        <v>417</v>
      </c>
      <c r="D280" s="26"/>
      <c r="E280" s="26"/>
      <c r="F280" s="26"/>
      <c r="G280" s="26"/>
      <c r="H280" s="24" t="s">
        <v>1</v>
      </c>
      <c r="I280" s="2">
        <f t="shared" ref="I280:M280" si="61">I288+I298</f>
        <v>150.5527573</v>
      </c>
      <c r="J280" s="2">
        <f t="shared" si="61"/>
        <v>150.5527573</v>
      </c>
      <c r="K280" s="2">
        <f t="shared" si="61"/>
        <v>150.5527573</v>
      </c>
      <c r="L280" s="2">
        <f t="shared" si="61"/>
        <v>150.5527573</v>
      </c>
      <c r="M280" s="2">
        <f t="shared" si="61"/>
        <v>150.5527573</v>
      </c>
      <c r="N280" s="2">
        <f>M280</f>
        <v>150.5527573</v>
      </c>
    </row>
    <row r="281" spans="1:14" s="1" customFormat="1" ht="34.5" customHeight="1">
      <c r="A281" s="22" t="s">
        <v>389</v>
      </c>
      <c r="B281" s="22"/>
      <c r="C281" s="28" t="s">
        <v>418</v>
      </c>
      <c r="D281" s="28"/>
      <c r="E281" s="28"/>
      <c r="F281" s="28"/>
      <c r="G281" s="28"/>
      <c r="H281" s="24" t="s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/>
    </row>
    <row r="282" spans="1:14" s="1" customFormat="1" ht="34.5" customHeight="1">
      <c r="A282" s="22" t="s">
        <v>390</v>
      </c>
      <c r="B282" s="22"/>
      <c r="C282" s="30" t="s">
        <v>408</v>
      </c>
      <c r="D282" s="30"/>
      <c r="E282" s="30"/>
      <c r="F282" s="30"/>
      <c r="G282" s="30"/>
      <c r="H282" s="24" t="s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/>
    </row>
    <row r="283" spans="1:14" s="1" customFormat="1" ht="34.5" customHeight="1">
      <c r="A283" s="22" t="s">
        <v>391</v>
      </c>
      <c r="B283" s="22"/>
      <c r="C283" s="28" t="s">
        <v>419</v>
      </c>
      <c r="D283" s="28"/>
      <c r="E283" s="28"/>
      <c r="F283" s="28"/>
      <c r="G283" s="28"/>
      <c r="H283" s="24" t="s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/>
    </row>
    <row r="284" spans="1:14" s="1" customFormat="1" ht="34.5" customHeight="1">
      <c r="A284" s="22" t="s">
        <v>392</v>
      </c>
      <c r="B284" s="22"/>
      <c r="C284" s="30" t="s">
        <v>262</v>
      </c>
      <c r="D284" s="30"/>
      <c r="E284" s="30"/>
      <c r="F284" s="30"/>
      <c r="G284" s="30"/>
      <c r="H284" s="24" t="s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/>
    </row>
    <row r="285" spans="1:14" s="1" customFormat="1" ht="34.5" customHeight="1">
      <c r="A285" s="22" t="s">
        <v>393</v>
      </c>
      <c r="B285" s="22"/>
      <c r="C285" s="31" t="s">
        <v>408</v>
      </c>
      <c r="D285" s="31"/>
      <c r="E285" s="31"/>
      <c r="F285" s="31"/>
      <c r="G285" s="31"/>
      <c r="H285" s="24" t="s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/>
    </row>
    <row r="286" spans="1:14" s="1" customFormat="1" ht="34.5" customHeight="1">
      <c r="A286" s="22" t="s">
        <v>394</v>
      </c>
      <c r="B286" s="22"/>
      <c r="C286" s="30" t="s">
        <v>420</v>
      </c>
      <c r="D286" s="30"/>
      <c r="E286" s="30"/>
      <c r="F286" s="30"/>
      <c r="G286" s="30"/>
      <c r="H286" s="24" t="s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/>
    </row>
    <row r="287" spans="1:14" s="1" customFormat="1" ht="34.5" customHeight="1">
      <c r="A287" s="22" t="s">
        <v>395</v>
      </c>
      <c r="B287" s="22"/>
      <c r="C287" s="31" t="s">
        <v>408</v>
      </c>
      <c r="D287" s="31"/>
      <c r="E287" s="31"/>
      <c r="F287" s="31"/>
      <c r="G287" s="31"/>
      <c r="H287" s="24" t="s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/>
    </row>
    <row r="288" spans="1:14" s="1" customFormat="1" ht="34.5" customHeight="1">
      <c r="A288" s="22" t="s">
        <v>396</v>
      </c>
      <c r="B288" s="22"/>
      <c r="C288" s="28" t="s">
        <v>421</v>
      </c>
      <c r="D288" s="28"/>
      <c r="E288" s="28"/>
      <c r="F288" s="28"/>
      <c r="G288" s="28"/>
      <c r="H288" s="24" t="s">
        <v>1</v>
      </c>
      <c r="I288" s="2">
        <v>107.1671657</v>
      </c>
      <c r="J288" s="2">
        <v>107.1671657</v>
      </c>
      <c r="K288" s="2">
        <v>107.1671657</v>
      </c>
      <c r="L288" s="2">
        <v>107.1671657</v>
      </c>
      <c r="M288" s="2">
        <v>107.1671657</v>
      </c>
      <c r="N288" s="2">
        <f>M288</f>
        <v>107.1671657</v>
      </c>
    </row>
    <row r="289" spans="1:14" s="1" customFormat="1" ht="34.5" customHeight="1">
      <c r="A289" s="22" t="s">
        <v>422</v>
      </c>
      <c r="B289" s="22"/>
      <c r="C289" s="30" t="s">
        <v>408</v>
      </c>
      <c r="D289" s="30"/>
      <c r="E289" s="30"/>
      <c r="F289" s="30"/>
      <c r="G289" s="30"/>
      <c r="H289" s="24" t="s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/>
    </row>
    <row r="290" spans="1:14" s="1" customFormat="1" ht="34.5" customHeight="1">
      <c r="A290" s="22" t="s">
        <v>423</v>
      </c>
      <c r="B290" s="22"/>
      <c r="C290" s="28" t="s">
        <v>435</v>
      </c>
      <c r="D290" s="28"/>
      <c r="E290" s="28"/>
      <c r="F290" s="28"/>
      <c r="G290" s="28"/>
      <c r="H290" s="24" t="s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/>
    </row>
    <row r="291" spans="1:14" s="1" customFormat="1" ht="34.5" customHeight="1">
      <c r="A291" s="22" t="s">
        <v>424</v>
      </c>
      <c r="B291" s="22"/>
      <c r="C291" s="30" t="s">
        <v>408</v>
      </c>
      <c r="D291" s="30"/>
      <c r="E291" s="30"/>
      <c r="F291" s="30"/>
      <c r="G291" s="30"/>
      <c r="H291" s="24" t="s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/>
    </row>
    <row r="292" spans="1:14" s="1" customFormat="1" ht="34.5" customHeight="1">
      <c r="A292" s="22" t="s">
        <v>425</v>
      </c>
      <c r="B292" s="22"/>
      <c r="C292" s="28" t="s">
        <v>436</v>
      </c>
      <c r="D292" s="28"/>
      <c r="E292" s="28"/>
      <c r="F292" s="28"/>
      <c r="G292" s="28"/>
      <c r="H292" s="24" t="s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/>
    </row>
    <row r="293" spans="1:14" s="1" customFormat="1" ht="34.5" customHeight="1">
      <c r="A293" s="22" t="s">
        <v>426</v>
      </c>
      <c r="B293" s="22"/>
      <c r="C293" s="30" t="s">
        <v>408</v>
      </c>
      <c r="D293" s="30"/>
      <c r="E293" s="30"/>
      <c r="F293" s="30"/>
      <c r="G293" s="30"/>
      <c r="H293" s="24" t="s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/>
    </row>
    <row r="294" spans="1:14" s="1" customFormat="1" ht="34.5" customHeight="1">
      <c r="A294" s="22" t="s">
        <v>427</v>
      </c>
      <c r="B294" s="22"/>
      <c r="C294" s="28" t="s">
        <v>437</v>
      </c>
      <c r="D294" s="28"/>
      <c r="E294" s="28"/>
      <c r="F294" s="28"/>
      <c r="G294" s="28"/>
      <c r="H294" s="24" t="s">
        <v>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/>
    </row>
    <row r="295" spans="1:14" s="1" customFormat="1" ht="34.5" customHeight="1">
      <c r="A295" s="22" t="s">
        <v>428</v>
      </c>
      <c r="B295" s="22"/>
      <c r="C295" s="30" t="s">
        <v>408</v>
      </c>
      <c r="D295" s="30"/>
      <c r="E295" s="30"/>
      <c r="F295" s="30"/>
      <c r="G295" s="30"/>
      <c r="H295" s="24" t="s"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/>
    </row>
    <row r="296" spans="1:14" s="1" customFormat="1" ht="34.5" customHeight="1">
      <c r="A296" s="22" t="s">
        <v>429</v>
      </c>
      <c r="B296" s="22"/>
      <c r="C296" s="28" t="s">
        <v>438</v>
      </c>
      <c r="D296" s="28"/>
      <c r="E296" s="28"/>
      <c r="F296" s="28"/>
      <c r="G296" s="28"/>
      <c r="H296" s="24" t="s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/>
    </row>
    <row r="297" spans="1:14" s="1" customFormat="1" ht="34.5" customHeight="1">
      <c r="A297" s="22" t="s">
        <v>430</v>
      </c>
      <c r="B297" s="22"/>
      <c r="C297" s="30" t="s">
        <v>408</v>
      </c>
      <c r="D297" s="30"/>
      <c r="E297" s="30"/>
      <c r="F297" s="30"/>
      <c r="G297" s="30"/>
      <c r="H297" s="24" t="s">
        <v>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/>
    </row>
    <row r="298" spans="1:14" s="1" customFormat="1" ht="34.5" customHeight="1">
      <c r="A298" s="22" t="s">
        <v>431</v>
      </c>
      <c r="B298" s="22"/>
      <c r="C298" s="28" t="s">
        <v>439</v>
      </c>
      <c r="D298" s="28"/>
      <c r="E298" s="28"/>
      <c r="F298" s="28"/>
      <c r="G298" s="28"/>
      <c r="H298" s="24" t="s">
        <v>1</v>
      </c>
      <c r="I298" s="2">
        <v>43.385591599999998</v>
      </c>
      <c r="J298" s="2">
        <v>43.385591599999998</v>
      </c>
      <c r="K298" s="2">
        <v>43.385591599999998</v>
      </c>
      <c r="L298" s="2">
        <v>43.385591599999998</v>
      </c>
      <c r="M298" s="2">
        <v>43.385591599999998</v>
      </c>
      <c r="N298" s="2">
        <f>M298</f>
        <v>43.385591599999998</v>
      </c>
    </row>
    <row r="299" spans="1:14" s="1" customFormat="1" ht="34.5" customHeight="1">
      <c r="A299" s="22" t="s">
        <v>432</v>
      </c>
      <c r="B299" s="22"/>
      <c r="C299" s="30" t="s">
        <v>408</v>
      </c>
      <c r="D299" s="30"/>
      <c r="E299" s="30"/>
      <c r="F299" s="30"/>
      <c r="G299" s="30"/>
      <c r="H299" s="24" t="s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/>
    </row>
    <row r="300" spans="1:14" s="1" customFormat="1" ht="34.5" customHeight="1">
      <c r="A300" s="22" t="s">
        <v>433</v>
      </c>
      <c r="B300" s="22"/>
      <c r="C300" s="28" t="s">
        <v>440</v>
      </c>
      <c r="D300" s="28"/>
      <c r="E300" s="28"/>
      <c r="F300" s="28"/>
      <c r="G300" s="28"/>
      <c r="H300" s="24" t="s">
        <v>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/>
    </row>
    <row r="301" spans="1:14" s="1" customFormat="1" ht="34.5" customHeight="1">
      <c r="A301" s="22" t="s">
        <v>434</v>
      </c>
      <c r="B301" s="22"/>
      <c r="C301" s="30" t="s">
        <v>408</v>
      </c>
      <c r="D301" s="30"/>
      <c r="E301" s="30"/>
      <c r="F301" s="30"/>
      <c r="G301" s="30"/>
      <c r="H301" s="24" t="s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/>
    </row>
    <row r="302" spans="1:14" s="1" customFormat="1" ht="34.5" customHeight="1">
      <c r="A302" s="22" t="s">
        <v>441</v>
      </c>
      <c r="B302" s="22"/>
      <c r="C302" s="26" t="s">
        <v>454</v>
      </c>
      <c r="D302" s="26"/>
      <c r="E302" s="26"/>
      <c r="F302" s="26"/>
      <c r="G302" s="26"/>
      <c r="H302" s="24" t="s">
        <v>465</v>
      </c>
      <c r="I302" s="35">
        <f>I164/(I20*1.2)</f>
        <v>0.99</v>
      </c>
      <c r="J302" s="35">
        <f t="shared" ref="J302:N302" si="62">J164/(J20*1.2)</f>
        <v>0.99</v>
      </c>
      <c r="K302" s="35">
        <f t="shared" si="62"/>
        <v>0.99</v>
      </c>
      <c r="L302" s="35">
        <f t="shared" si="62"/>
        <v>0.99</v>
      </c>
      <c r="M302" s="35">
        <f t="shared" si="62"/>
        <v>0.99</v>
      </c>
      <c r="N302" s="35">
        <f t="shared" si="62"/>
        <v>0.99000000000000021</v>
      </c>
    </row>
    <row r="303" spans="1:14" s="1" customFormat="1" ht="34.5" customHeight="1">
      <c r="A303" s="22" t="s">
        <v>442</v>
      </c>
      <c r="B303" s="22"/>
      <c r="C303" s="28" t="s">
        <v>455</v>
      </c>
      <c r="D303" s="28"/>
      <c r="E303" s="28"/>
      <c r="F303" s="28"/>
      <c r="G303" s="28"/>
      <c r="H303" s="24" t="s">
        <v>465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/>
    </row>
    <row r="304" spans="1:14" s="1" customFormat="1" ht="34.5" customHeight="1">
      <c r="A304" s="22" t="s">
        <v>443</v>
      </c>
      <c r="B304" s="22"/>
      <c r="C304" s="28" t="s">
        <v>456</v>
      </c>
      <c r="D304" s="28"/>
      <c r="E304" s="28"/>
      <c r="F304" s="28"/>
      <c r="G304" s="28"/>
      <c r="H304" s="24" t="s">
        <v>465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/>
    </row>
    <row r="305" spans="1:14" s="1" customFormat="1" ht="34.5" customHeight="1">
      <c r="A305" s="22" t="s">
        <v>444</v>
      </c>
      <c r="B305" s="22"/>
      <c r="C305" s="28" t="s">
        <v>457</v>
      </c>
      <c r="D305" s="28"/>
      <c r="E305" s="28"/>
      <c r="F305" s="28"/>
      <c r="G305" s="28"/>
      <c r="H305" s="24" t="s">
        <v>465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/>
    </row>
    <row r="306" spans="1:14" s="1" customFormat="1" ht="34.5" customHeight="1">
      <c r="A306" s="22" t="s">
        <v>445</v>
      </c>
      <c r="B306" s="22"/>
      <c r="C306" s="28" t="s">
        <v>458</v>
      </c>
      <c r="D306" s="28"/>
      <c r="E306" s="28"/>
      <c r="F306" s="28"/>
      <c r="G306" s="28"/>
      <c r="H306" s="24" t="s">
        <v>465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/>
    </row>
    <row r="307" spans="1:14" s="1" customFormat="1" ht="34.5" customHeight="1">
      <c r="A307" s="22" t="s">
        <v>446</v>
      </c>
      <c r="B307" s="22"/>
      <c r="C307" s="28" t="s">
        <v>459</v>
      </c>
      <c r="D307" s="28"/>
      <c r="E307" s="28"/>
      <c r="F307" s="28"/>
      <c r="G307" s="28"/>
      <c r="H307" s="24" t="s">
        <v>465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/>
    </row>
    <row r="308" spans="1:14" s="1" customFormat="1" ht="34.5" customHeight="1">
      <c r="A308" s="22" t="s">
        <v>447</v>
      </c>
      <c r="B308" s="22"/>
      <c r="C308" s="28" t="s">
        <v>460</v>
      </c>
      <c r="D308" s="28"/>
      <c r="E308" s="28"/>
      <c r="F308" s="28"/>
      <c r="G308" s="28"/>
      <c r="H308" s="24" t="s">
        <v>465</v>
      </c>
      <c r="I308" s="35">
        <f t="shared" ref="I308:N308" si="63">I170/(I26*1.2)</f>
        <v>0.99</v>
      </c>
      <c r="J308" s="35">
        <f t="shared" si="63"/>
        <v>0.99</v>
      </c>
      <c r="K308" s="35">
        <f t="shared" si="63"/>
        <v>0.99</v>
      </c>
      <c r="L308" s="35">
        <f t="shared" si="63"/>
        <v>0.99</v>
      </c>
      <c r="M308" s="35">
        <f t="shared" si="63"/>
        <v>0.99</v>
      </c>
      <c r="N308" s="35">
        <f t="shared" si="63"/>
        <v>0.99000000000000021</v>
      </c>
    </row>
    <row r="309" spans="1:14" s="1" customFormat="1" ht="34.5" customHeight="1">
      <c r="A309" s="22" t="s">
        <v>448</v>
      </c>
      <c r="B309" s="22"/>
      <c r="C309" s="28" t="s">
        <v>461</v>
      </c>
      <c r="D309" s="28"/>
      <c r="E309" s="28"/>
      <c r="F309" s="28"/>
      <c r="G309" s="28"/>
      <c r="H309" s="24" t="s">
        <v>465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/>
    </row>
    <row r="310" spans="1:14" s="1" customFormat="1" ht="34.5" customHeight="1">
      <c r="A310" s="22" t="s">
        <v>449</v>
      </c>
      <c r="B310" s="22"/>
      <c r="C310" s="28" t="s">
        <v>462</v>
      </c>
      <c r="D310" s="28"/>
      <c r="E310" s="28"/>
      <c r="F310" s="28"/>
      <c r="G310" s="28"/>
      <c r="H310" s="24" t="s">
        <v>465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/>
    </row>
    <row r="311" spans="1:14" s="1" customFormat="1" ht="34.5" customHeight="1">
      <c r="A311" s="22" t="s">
        <v>450</v>
      </c>
      <c r="B311" s="22"/>
      <c r="C311" s="28" t="s">
        <v>463</v>
      </c>
      <c r="D311" s="28"/>
      <c r="E311" s="28"/>
      <c r="F311" s="28"/>
      <c r="G311" s="28"/>
      <c r="H311" s="24" t="s">
        <v>465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/>
    </row>
    <row r="312" spans="1:14" s="1" customFormat="1" ht="34.5" customHeight="1">
      <c r="A312" s="22" t="s">
        <v>451</v>
      </c>
      <c r="B312" s="22"/>
      <c r="C312" s="28" t="s">
        <v>660</v>
      </c>
      <c r="D312" s="28"/>
      <c r="E312" s="28"/>
      <c r="F312" s="28"/>
      <c r="G312" s="28"/>
      <c r="H312" s="24" t="s">
        <v>465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/>
    </row>
    <row r="313" spans="1:14" s="1" customFormat="1" ht="34.5" customHeight="1">
      <c r="A313" s="22" t="s">
        <v>452</v>
      </c>
      <c r="B313" s="22"/>
      <c r="C313" s="30" t="s">
        <v>73</v>
      </c>
      <c r="D313" s="30"/>
      <c r="E313" s="30"/>
      <c r="F313" s="30"/>
      <c r="G313" s="30"/>
      <c r="H313" s="24" t="s">
        <v>465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/>
    </row>
    <row r="314" spans="1:14" s="1" customFormat="1" ht="34.5" customHeight="1" thickBot="1">
      <c r="A314" s="22" t="s">
        <v>453</v>
      </c>
      <c r="B314" s="22"/>
      <c r="C314" s="30" t="s">
        <v>74</v>
      </c>
      <c r="D314" s="30"/>
      <c r="E314" s="30"/>
      <c r="F314" s="30"/>
      <c r="G314" s="30"/>
      <c r="H314" s="24" t="s">
        <v>465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2"/>
    </row>
    <row r="315" spans="1:14" s="1" customFormat="1" ht="20.25" customHeight="1" thickBot="1">
      <c r="A315" s="5" t="s">
        <v>464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1" customFormat="1" ht="34.5" customHeight="1">
      <c r="A316" s="22" t="s">
        <v>469</v>
      </c>
      <c r="B316" s="22"/>
      <c r="C316" s="23" t="s">
        <v>470</v>
      </c>
      <c r="D316" s="23"/>
      <c r="E316" s="23"/>
      <c r="F316" s="23"/>
      <c r="G316" s="23"/>
      <c r="H316" s="24" t="s">
        <v>466</v>
      </c>
      <c r="I316" s="36" t="s">
        <v>687</v>
      </c>
      <c r="J316" s="36" t="s">
        <v>687</v>
      </c>
      <c r="K316" s="36" t="s">
        <v>687</v>
      </c>
      <c r="L316" s="36" t="s">
        <v>687</v>
      </c>
      <c r="M316" s="36" t="s">
        <v>687</v>
      </c>
      <c r="N316" s="24"/>
    </row>
    <row r="317" spans="1:14" s="1" customFormat="1" ht="34.5" customHeight="1">
      <c r="A317" s="22" t="s">
        <v>471</v>
      </c>
      <c r="B317" s="22"/>
      <c r="C317" s="26" t="s">
        <v>477</v>
      </c>
      <c r="D317" s="26"/>
      <c r="E317" s="26"/>
      <c r="F317" s="26"/>
      <c r="G317" s="26"/>
      <c r="H317" s="24" t="s">
        <v>467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/>
    </row>
    <row r="318" spans="1:14" s="1" customFormat="1" ht="34.5" customHeight="1">
      <c r="A318" s="22" t="s">
        <v>472</v>
      </c>
      <c r="B318" s="22"/>
      <c r="C318" s="26" t="s">
        <v>478</v>
      </c>
      <c r="D318" s="26"/>
      <c r="E318" s="26"/>
      <c r="F318" s="26"/>
      <c r="G318" s="26"/>
      <c r="H318" s="24" t="s">
        <v>468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/>
    </row>
    <row r="319" spans="1:14" s="1" customFormat="1" ht="34.5" customHeight="1">
      <c r="A319" s="22" t="s">
        <v>473</v>
      </c>
      <c r="B319" s="22"/>
      <c r="C319" s="26" t="s">
        <v>479</v>
      </c>
      <c r="D319" s="26"/>
      <c r="E319" s="26"/>
      <c r="F319" s="26"/>
      <c r="G319" s="26"/>
      <c r="H319" s="24" t="s">
        <v>467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/>
    </row>
    <row r="320" spans="1:14" s="1" customFormat="1" ht="34.5" customHeight="1">
      <c r="A320" s="22" t="s">
        <v>474</v>
      </c>
      <c r="B320" s="22"/>
      <c r="C320" s="26" t="s">
        <v>480</v>
      </c>
      <c r="D320" s="26"/>
      <c r="E320" s="26"/>
      <c r="F320" s="26"/>
      <c r="G320" s="26"/>
      <c r="H320" s="24" t="s">
        <v>468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/>
    </row>
    <row r="321" spans="1:14" s="1" customFormat="1" ht="34.5" customHeight="1">
      <c r="A321" s="22" t="s">
        <v>475</v>
      </c>
      <c r="B321" s="22"/>
      <c r="C321" s="26" t="s">
        <v>481</v>
      </c>
      <c r="D321" s="26"/>
      <c r="E321" s="26"/>
      <c r="F321" s="26"/>
      <c r="G321" s="26"/>
      <c r="H321" s="24" t="s">
        <v>488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/>
    </row>
    <row r="322" spans="1:14" s="1" customFormat="1" ht="34.5" customHeight="1">
      <c r="A322" s="22" t="s">
        <v>476</v>
      </c>
      <c r="B322" s="22"/>
      <c r="C322" s="26" t="s">
        <v>482</v>
      </c>
      <c r="D322" s="26"/>
      <c r="E322" s="26"/>
      <c r="F322" s="26"/>
      <c r="G322" s="26"/>
      <c r="H322" s="24" t="s">
        <v>466</v>
      </c>
      <c r="I322" s="24" t="s">
        <v>687</v>
      </c>
      <c r="J322" s="24" t="s">
        <v>687</v>
      </c>
      <c r="K322" s="24" t="s">
        <v>687</v>
      </c>
      <c r="L322" s="24" t="s">
        <v>687</v>
      </c>
      <c r="M322" s="24" t="s">
        <v>687</v>
      </c>
      <c r="N322" s="24"/>
    </row>
    <row r="323" spans="1:14" s="1" customFormat="1" ht="34.5" customHeight="1">
      <c r="A323" s="22" t="s">
        <v>483</v>
      </c>
      <c r="B323" s="22"/>
      <c r="C323" s="28" t="s">
        <v>485</v>
      </c>
      <c r="D323" s="28"/>
      <c r="E323" s="28"/>
      <c r="F323" s="28"/>
      <c r="G323" s="28"/>
      <c r="H323" s="24" t="s">
        <v>488</v>
      </c>
      <c r="I323" s="24" t="s">
        <v>466</v>
      </c>
      <c r="J323" s="24" t="s">
        <v>466</v>
      </c>
      <c r="K323" s="24" t="s">
        <v>466</v>
      </c>
      <c r="L323" s="24" t="s">
        <v>466</v>
      </c>
      <c r="M323" s="24" t="s">
        <v>466</v>
      </c>
      <c r="N323" s="24"/>
    </row>
    <row r="324" spans="1:14" s="1" customFormat="1" ht="34.5" customHeight="1">
      <c r="A324" s="22" t="s">
        <v>484</v>
      </c>
      <c r="B324" s="22"/>
      <c r="C324" s="28" t="s">
        <v>486</v>
      </c>
      <c r="D324" s="28"/>
      <c r="E324" s="28"/>
      <c r="F324" s="28"/>
      <c r="G324" s="28"/>
      <c r="H324" s="24" t="s">
        <v>487</v>
      </c>
      <c r="I324" s="24" t="s">
        <v>466</v>
      </c>
      <c r="J324" s="24" t="s">
        <v>466</v>
      </c>
      <c r="K324" s="24" t="s">
        <v>466</v>
      </c>
      <c r="L324" s="24" t="s">
        <v>466</v>
      </c>
      <c r="M324" s="24" t="s">
        <v>466</v>
      </c>
      <c r="N324" s="24"/>
    </row>
    <row r="325" spans="1:14" s="1" customFormat="1" ht="34.5" customHeight="1">
      <c r="A325" s="22" t="s">
        <v>489</v>
      </c>
      <c r="B325" s="22"/>
      <c r="C325" s="26" t="s">
        <v>493</v>
      </c>
      <c r="D325" s="26"/>
      <c r="E325" s="26"/>
      <c r="F325" s="26"/>
      <c r="G325" s="26"/>
      <c r="H325" s="24" t="s">
        <v>466</v>
      </c>
      <c r="I325" s="24" t="s">
        <v>687</v>
      </c>
      <c r="J325" s="24" t="s">
        <v>687</v>
      </c>
      <c r="K325" s="24" t="s">
        <v>687</v>
      </c>
      <c r="L325" s="24" t="s">
        <v>687</v>
      </c>
      <c r="M325" s="24" t="s">
        <v>687</v>
      </c>
      <c r="N325" s="24"/>
    </row>
    <row r="326" spans="1:14" s="1" customFormat="1" ht="34.5" customHeight="1">
      <c r="A326" s="22" t="s">
        <v>490</v>
      </c>
      <c r="B326" s="22"/>
      <c r="C326" s="28" t="s">
        <v>485</v>
      </c>
      <c r="D326" s="28"/>
      <c r="E326" s="28"/>
      <c r="F326" s="28"/>
      <c r="G326" s="28"/>
      <c r="H326" s="24" t="s">
        <v>488</v>
      </c>
      <c r="I326" s="24" t="s">
        <v>466</v>
      </c>
      <c r="J326" s="24" t="s">
        <v>466</v>
      </c>
      <c r="K326" s="24" t="s">
        <v>466</v>
      </c>
      <c r="L326" s="24" t="s">
        <v>466</v>
      </c>
      <c r="M326" s="24" t="s">
        <v>466</v>
      </c>
      <c r="N326" s="24"/>
    </row>
    <row r="327" spans="1:14" s="1" customFormat="1" ht="34.5" customHeight="1">
      <c r="A327" s="22" t="s">
        <v>491</v>
      </c>
      <c r="B327" s="22"/>
      <c r="C327" s="28" t="s">
        <v>494</v>
      </c>
      <c r="D327" s="28"/>
      <c r="E327" s="28"/>
      <c r="F327" s="28"/>
      <c r="G327" s="28"/>
      <c r="H327" s="24" t="s">
        <v>467</v>
      </c>
      <c r="I327" s="24" t="s">
        <v>466</v>
      </c>
      <c r="J327" s="24" t="s">
        <v>466</v>
      </c>
      <c r="K327" s="24" t="s">
        <v>466</v>
      </c>
      <c r="L327" s="24" t="s">
        <v>466</v>
      </c>
      <c r="M327" s="24" t="s">
        <v>466</v>
      </c>
      <c r="N327" s="24"/>
    </row>
    <row r="328" spans="1:14" s="1" customFormat="1" ht="34.5" customHeight="1">
      <c r="A328" s="22" t="s">
        <v>492</v>
      </c>
      <c r="B328" s="22"/>
      <c r="C328" s="28" t="s">
        <v>486</v>
      </c>
      <c r="D328" s="28"/>
      <c r="E328" s="28"/>
      <c r="F328" s="28"/>
      <c r="G328" s="28"/>
      <c r="H328" s="24" t="s">
        <v>487</v>
      </c>
      <c r="I328" s="24" t="s">
        <v>466</v>
      </c>
      <c r="J328" s="24" t="s">
        <v>466</v>
      </c>
      <c r="K328" s="24" t="s">
        <v>466</v>
      </c>
      <c r="L328" s="24" t="s">
        <v>466</v>
      </c>
      <c r="M328" s="24" t="s">
        <v>466</v>
      </c>
      <c r="N328" s="24"/>
    </row>
    <row r="329" spans="1:14" s="1" customFormat="1" ht="34.5" customHeight="1">
      <c r="A329" s="22" t="s">
        <v>495</v>
      </c>
      <c r="B329" s="22"/>
      <c r="C329" s="26" t="s">
        <v>498</v>
      </c>
      <c r="D329" s="26"/>
      <c r="E329" s="26"/>
      <c r="F329" s="26"/>
      <c r="G329" s="26"/>
      <c r="H329" s="24" t="s">
        <v>466</v>
      </c>
      <c r="I329" s="24" t="s">
        <v>687</v>
      </c>
      <c r="J329" s="24" t="s">
        <v>687</v>
      </c>
      <c r="K329" s="24" t="s">
        <v>687</v>
      </c>
      <c r="L329" s="24" t="s">
        <v>687</v>
      </c>
      <c r="M329" s="24" t="s">
        <v>687</v>
      </c>
      <c r="N329" s="24"/>
    </row>
    <row r="330" spans="1:14" s="1" customFormat="1" ht="34.5" customHeight="1">
      <c r="A330" s="22" t="s">
        <v>496</v>
      </c>
      <c r="B330" s="22"/>
      <c r="C330" s="28" t="s">
        <v>485</v>
      </c>
      <c r="D330" s="28"/>
      <c r="E330" s="28"/>
      <c r="F330" s="28"/>
      <c r="G330" s="28"/>
      <c r="H330" s="24" t="s">
        <v>488</v>
      </c>
      <c r="I330" s="24" t="s">
        <v>466</v>
      </c>
      <c r="J330" s="24" t="s">
        <v>466</v>
      </c>
      <c r="K330" s="24" t="s">
        <v>466</v>
      </c>
      <c r="L330" s="24" t="s">
        <v>466</v>
      </c>
      <c r="M330" s="24" t="s">
        <v>466</v>
      </c>
      <c r="N330" s="24"/>
    </row>
    <row r="331" spans="1:14" s="1" customFormat="1" ht="34.5" customHeight="1">
      <c r="A331" s="22" t="s">
        <v>497</v>
      </c>
      <c r="B331" s="22"/>
      <c r="C331" s="28" t="s">
        <v>486</v>
      </c>
      <c r="D331" s="28"/>
      <c r="E331" s="28"/>
      <c r="F331" s="28"/>
      <c r="G331" s="28"/>
      <c r="H331" s="24" t="s">
        <v>487</v>
      </c>
      <c r="I331" s="24" t="s">
        <v>466</v>
      </c>
      <c r="J331" s="24" t="s">
        <v>466</v>
      </c>
      <c r="K331" s="24" t="s">
        <v>466</v>
      </c>
      <c r="L331" s="24" t="s">
        <v>466</v>
      </c>
      <c r="M331" s="24" t="s">
        <v>466</v>
      </c>
      <c r="N331" s="24"/>
    </row>
    <row r="332" spans="1:14" s="1" customFormat="1" ht="34.5" customHeight="1">
      <c r="A332" s="22" t="s">
        <v>499</v>
      </c>
      <c r="B332" s="22"/>
      <c r="C332" s="26" t="s">
        <v>661</v>
      </c>
      <c r="D332" s="26"/>
      <c r="E332" s="26"/>
      <c r="F332" s="26"/>
      <c r="G332" s="26"/>
      <c r="H332" s="24" t="s">
        <v>466</v>
      </c>
      <c r="I332" s="24" t="s">
        <v>466</v>
      </c>
      <c r="J332" s="24" t="s">
        <v>466</v>
      </c>
      <c r="K332" s="24" t="s">
        <v>466</v>
      </c>
      <c r="L332" s="24" t="s">
        <v>466</v>
      </c>
      <c r="M332" s="24" t="s">
        <v>466</v>
      </c>
      <c r="N332" s="24"/>
    </row>
    <row r="333" spans="1:14" s="1" customFormat="1" ht="34.5" customHeight="1">
      <c r="A333" s="22" t="s">
        <v>500</v>
      </c>
      <c r="B333" s="22"/>
      <c r="C333" s="28" t="s">
        <v>485</v>
      </c>
      <c r="D333" s="28"/>
      <c r="E333" s="28"/>
      <c r="F333" s="28"/>
      <c r="G333" s="28"/>
      <c r="H333" s="24" t="s">
        <v>488</v>
      </c>
      <c r="I333" s="24" t="s">
        <v>466</v>
      </c>
      <c r="J333" s="24" t="s">
        <v>466</v>
      </c>
      <c r="K333" s="24" t="s">
        <v>466</v>
      </c>
      <c r="L333" s="24" t="s">
        <v>466</v>
      </c>
      <c r="M333" s="24" t="s">
        <v>466</v>
      </c>
      <c r="N333" s="24"/>
    </row>
    <row r="334" spans="1:14" s="1" customFormat="1" ht="34.5" customHeight="1">
      <c r="A334" s="22" t="s">
        <v>501</v>
      </c>
      <c r="B334" s="22"/>
      <c r="C334" s="28" t="s">
        <v>494</v>
      </c>
      <c r="D334" s="28"/>
      <c r="E334" s="28"/>
      <c r="F334" s="28"/>
      <c r="G334" s="28"/>
      <c r="H334" s="24" t="s">
        <v>467</v>
      </c>
      <c r="I334" s="24" t="s">
        <v>466</v>
      </c>
      <c r="J334" s="24" t="s">
        <v>466</v>
      </c>
      <c r="K334" s="24" t="s">
        <v>466</v>
      </c>
      <c r="L334" s="24" t="s">
        <v>466</v>
      </c>
      <c r="M334" s="24" t="s">
        <v>466</v>
      </c>
      <c r="N334" s="24"/>
    </row>
    <row r="335" spans="1:14" s="1" customFormat="1" ht="34.5" customHeight="1">
      <c r="A335" s="22" t="s">
        <v>502</v>
      </c>
      <c r="B335" s="22"/>
      <c r="C335" s="28" t="s">
        <v>486</v>
      </c>
      <c r="D335" s="28"/>
      <c r="E335" s="28"/>
      <c r="F335" s="28"/>
      <c r="G335" s="28"/>
      <c r="H335" s="24" t="s">
        <v>487</v>
      </c>
      <c r="I335" s="24" t="s">
        <v>466</v>
      </c>
      <c r="J335" s="24" t="s">
        <v>466</v>
      </c>
      <c r="K335" s="24" t="s">
        <v>466</v>
      </c>
      <c r="L335" s="24" t="s">
        <v>466</v>
      </c>
      <c r="M335" s="24" t="s">
        <v>466</v>
      </c>
      <c r="N335" s="24"/>
    </row>
    <row r="336" spans="1:14" s="1" customFormat="1" ht="34.5" customHeight="1">
      <c r="A336" s="22" t="s">
        <v>503</v>
      </c>
      <c r="B336" s="22"/>
      <c r="C336" s="23" t="s">
        <v>504</v>
      </c>
      <c r="D336" s="23"/>
      <c r="E336" s="23"/>
      <c r="F336" s="23"/>
      <c r="G336" s="23"/>
      <c r="H336" s="24" t="s">
        <v>466</v>
      </c>
      <c r="I336" s="24" t="s">
        <v>687</v>
      </c>
      <c r="J336" s="24" t="s">
        <v>687</v>
      </c>
      <c r="K336" s="24" t="s">
        <v>687</v>
      </c>
      <c r="L336" s="24" t="s">
        <v>687</v>
      </c>
      <c r="M336" s="24" t="s">
        <v>687</v>
      </c>
      <c r="N336" s="24"/>
    </row>
    <row r="337" spans="1:14" s="1" customFormat="1" ht="34.5" customHeight="1">
      <c r="A337" s="22" t="s">
        <v>505</v>
      </c>
      <c r="B337" s="22"/>
      <c r="C337" s="26" t="s">
        <v>515</v>
      </c>
      <c r="D337" s="26"/>
      <c r="E337" s="26"/>
      <c r="F337" s="26"/>
      <c r="G337" s="26"/>
      <c r="H337" s="24" t="s">
        <v>488</v>
      </c>
      <c r="I337" s="29">
        <v>814.05</v>
      </c>
      <c r="J337" s="29">
        <f>I337</f>
        <v>814.05</v>
      </c>
      <c r="K337" s="29">
        <f t="shared" ref="K337:M337" si="64">J337</f>
        <v>814.05</v>
      </c>
      <c r="L337" s="29">
        <f t="shared" si="64"/>
        <v>814.05</v>
      </c>
      <c r="M337" s="29">
        <f t="shared" si="64"/>
        <v>814.05</v>
      </c>
      <c r="N337" s="37">
        <f>M337</f>
        <v>814.05</v>
      </c>
    </row>
    <row r="338" spans="1:14" s="1" customFormat="1" ht="34.5" customHeight="1">
      <c r="A338" s="22" t="s">
        <v>506</v>
      </c>
      <c r="B338" s="22"/>
      <c r="C338" s="28" t="s">
        <v>516</v>
      </c>
      <c r="D338" s="28"/>
      <c r="E338" s="28"/>
      <c r="F338" s="28"/>
      <c r="G338" s="28"/>
      <c r="H338" s="24" t="s">
        <v>488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/>
    </row>
    <row r="339" spans="1:14" s="1" customFormat="1" ht="34.5" customHeight="1">
      <c r="A339" s="22" t="s">
        <v>517</v>
      </c>
      <c r="B339" s="22"/>
      <c r="C339" s="30" t="s">
        <v>519</v>
      </c>
      <c r="D339" s="30"/>
      <c r="E339" s="30"/>
      <c r="F339" s="30"/>
      <c r="G339" s="30"/>
      <c r="H339" s="24" t="s">
        <v>488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/>
    </row>
    <row r="340" spans="1:14" s="1" customFormat="1" ht="34.5" customHeight="1">
      <c r="A340" s="22" t="s">
        <v>518</v>
      </c>
      <c r="B340" s="22"/>
      <c r="C340" s="30" t="s">
        <v>520</v>
      </c>
      <c r="D340" s="30"/>
      <c r="E340" s="30"/>
      <c r="F340" s="30"/>
      <c r="G340" s="30"/>
      <c r="H340" s="24" t="s">
        <v>488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/>
    </row>
    <row r="341" spans="1:14" s="1" customFormat="1" ht="34.5" customHeight="1">
      <c r="A341" s="22" t="s">
        <v>507</v>
      </c>
      <c r="B341" s="22"/>
      <c r="C341" s="26" t="s">
        <v>521</v>
      </c>
      <c r="D341" s="26"/>
      <c r="E341" s="26"/>
      <c r="F341" s="26"/>
      <c r="G341" s="26"/>
      <c r="H341" s="24" t="s">
        <v>488</v>
      </c>
      <c r="I341" s="29">
        <v>141.88999999999999</v>
      </c>
      <c r="J341" s="29">
        <f>I341</f>
        <v>141.88999999999999</v>
      </c>
      <c r="K341" s="29">
        <f t="shared" ref="K341:M341" si="65">J341</f>
        <v>141.88999999999999</v>
      </c>
      <c r="L341" s="29">
        <f t="shared" si="65"/>
        <v>141.88999999999999</v>
      </c>
      <c r="M341" s="29">
        <f t="shared" si="65"/>
        <v>141.88999999999999</v>
      </c>
      <c r="N341" s="37">
        <f>M341</f>
        <v>141.88999999999999</v>
      </c>
    </row>
    <row r="342" spans="1:14" s="1" customFormat="1" ht="34.5" customHeight="1">
      <c r="A342" s="22" t="s">
        <v>508</v>
      </c>
      <c r="B342" s="22"/>
      <c r="C342" s="26" t="s">
        <v>522</v>
      </c>
      <c r="D342" s="26"/>
      <c r="E342" s="26"/>
      <c r="F342" s="26"/>
      <c r="G342" s="26"/>
      <c r="H342" s="24" t="s">
        <v>467</v>
      </c>
      <c r="I342" s="29">
        <v>117.02341666666666</v>
      </c>
      <c r="J342" s="29">
        <f>I342</f>
        <v>117.02341666666666</v>
      </c>
      <c r="K342" s="29">
        <f t="shared" ref="K342:M342" si="66">J342</f>
        <v>117.02341666666666</v>
      </c>
      <c r="L342" s="29">
        <f t="shared" si="66"/>
        <v>117.02341666666666</v>
      </c>
      <c r="M342" s="29">
        <f t="shared" si="66"/>
        <v>117.02341666666666</v>
      </c>
      <c r="N342" s="37">
        <f>M342</f>
        <v>117.02341666666666</v>
      </c>
    </row>
    <row r="343" spans="1:14" s="1" customFormat="1" ht="34.5" customHeight="1">
      <c r="A343" s="22" t="s">
        <v>509</v>
      </c>
      <c r="B343" s="22"/>
      <c r="C343" s="28" t="s">
        <v>523</v>
      </c>
      <c r="D343" s="28"/>
      <c r="E343" s="28"/>
      <c r="F343" s="28"/>
      <c r="G343" s="28"/>
      <c r="H343" s="24" t="s">
        <v>467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/>
    </row>
    <row r="344" spans="1:14" s="1" customFormat="1" ht="34.5" customHeight="1">
      <c r="A344" s="22" t="s">
        <v>510</v>
      </c>
      <c r="B344" s="22"/>
      <c r="C344" s="30" t="s">
        <v>519</v>
      </c>
      <c r="D344" s="30"/>
      <c r="E344" s="30"/>
      <c r="F344" s="30"/>
      <c r="G344" s="30"/>
      <c r="H344" s="24" t="s">
        <v>467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/>
    </row>
    <row r="345" spans="1:14" s="1" customFormat="1" ht="34.5" customHeight="1">
      <c r="A345" s="22" t="s">
        <v>511</v>
      </c>
      <c r="B345" s="22"/>
      <c r="C345" s="30" t="s">
        <v>520</v>
      </c>
      <c r="D345" s="30"/>
      <c r="E345" s="30"/>
      <c r="F345" s="30"/>
      <c r="G345" s="30"/>
      <c r="H345" s="24" t="s">
        <v>467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/>
    </row>
    <row r="346" spans="1:14" s="1" customFormat="1" ht="34.5" customHeight="1">
      <c r="A346" s="22" t="s">
        <v>512</v>
      </c>
      <c r="B346" s="22"/>
      <c r="C346" s="26" t="s">
        <v>524</v>
      </c>
      <c r="D346" s="26"/>
      <c r="E346" s="26"/>
      <c r="F346" s="26"/>
      <c r="G346" s="26"/>
      <c r="H346" s="24" t="s">
        <v>514</v>
      </c>
      <c r="I346" s="38">
        <v>15830.2484</v>
      </c>
      <c r="J346" s="38">
        <v>16160.90329875</v>
      </c>
      <c r="K346" s="38">
        <v>16491.558197499999</v>
      </c>
      <c r="L346" s="38">
        <v>16822.213096249998</v>
      </c>
      <c r="M346" s="38">
        <v>17152.867995000001</v>
      </c>
      <c r="N346" s="38">
        <f>M346</f>
        <v>17152.867995000001</v>
      </c>
    </row>
    <row r="347" spans="1:14" s="1" customFormat="1" ht="34.5" customHeight="1">
      <c r="A347" s="22" t="s">
        <v>513</v>
      </c>
      <c r="B347" s="22"/>
      <c r="C347" s="26" t="s">
        <v>662</v>
      </c>
      <c r="D347" s="26"/>
      <c r="E347" s="26"/>
      <c r="F347" s="26"/>
      <c r="G347" s="26"/>
      <c r="H347" s="24" t="s">
        <v>1</v>
      </c>
      <c r="I347" s="39"/>
      <c r="J347" s="39"/>
      <c r="K347" s="39"/>
      <c r="L347" s="39"/>
      <c r="M347" s="39"/>
      <c r="N347" s="39"/>
    </row>
    <row r="348" spans="1:14" s="1" customFormat="1" ht="34.5" customHeight="1">
      <c r="A348" s="22" t="s">
        <v>525</v>
      </c>
      <c r="B348" s="22"/>
      <c r="C348" s="23" t="s">
        <v>529</v>
      </c>
      <c r="D348" s="23"/>
      <c r="E348" s="23"/>
      <c r="F348" s="23"/>
      <c r="G348" s="23"/>
      <c r="H348" s="24" t="s">
        <v>466</v>
      </c>
      <c r="I348" s="24" t="s">
        <v>687</v>
      </c>
      <c r="J348" s="24" t="s">
        <v>687</v>
      </c>
      <c r="K348" s="24" t="s">
        <v>687</v>
      </c>
      <c r="L348" s="24" t="s">
        <v>687</v>
      </c>
      <c r="M348" s="24" t="s">
        <v>687</v>
      </c>
      <c r="N348" s="24"/>
    </row>
    <row r="349" spans="1:14" s="1" customFormat="1" ht="34.5" customHeight="1">
      <c r="A349" s="22" t="s">
        <v>526</v>
      </c>
      <c r="B349" s="22"/>
      <c r="C349" s="26" t="s">
        <v>530</v>
      </c>
      <c r="D349" s="26"/>
      <c r="E349" s="26"/>
      <c r="F349" s="26"/>
      <c r="G349" s="26"/>
      <c r="H349" s="24" t="s">
        <v>488</v>
      </c>
      <c r="I349" s="24" t="s">
        <v>466</v>
      </c>
      <c r="J349" s="24" t="s">
        <v>466</v>
      </c>
      <c r="K349" s="24" t="s">
        <v>466</v>
      </c>
      <c r="L349" s="24" t="s">
        <v>466</v>
      </c>
      <c r="M349" s="24" t="s">
        <v>466</v>
      </c>
      <c r="N349" s="24"/>
    </row>
    <row r="350" spans="1:14" s="1" customFormat="1" ht="34.5" customHeight="1">
      <c r="A350" s="22" t="s">
        <v>527</v>
      </c>
      <c r="B350" s="22"/>
      <c r="C350" s="26" t="s">
        <v>532</v>
      </c>
      <c r="D350" s="26"/>
      <c r="E350" s="26"/>
      <c r="F350" s="26"/>
      <c r="G350" s="26"/>
      <c r="H350" s="24" t="s">
        <v>468</v>
      </c>
      <c r="I350" s="24" t="s">
        <v>466</v>
      </c>
      <c r="J350" s="24" t="s">
        <v>466</v>
      </c>
      <c r="K350" s="24" t="s">
        <v>466</v>
      </c>
      <c r="L350" s="24" t="s">
        <v>466</v>
      </c>
      <c r="M350" s="24" t="s">
        <v>466</v>
      </c>
      <c r="N350" s="24"/>
    </row>
    <row r="351" spans="1:14" s="1" customFormat="1" ht="34.5" customHeight="1">
      <c r="A351" s="22" t="s">
        <v>528</v>
      </c>
      <c r="B351" s="22"/>
      <c r="C351" s="26" t="s">
        <v>533</v>
      </c>
      <c r="D351" s="26"/>
      <c r="E351" s="26"/>
      <c r="F351" s="26"/>
      <c r="G351" s="26"/>
      <c r="H351" s="24" t="s">
        <v>1</v>
      </c>
      <c r="I351" s="24" t="s">
        <v>466</v>
      </c>
      <c r="J351" s="24" t="s">
        <v>466</v>
      </c>
      <c r="K351" s="24" t="s">
        <v>466</v>
      </c>
      <c r="L351" s="24" t="s">
        <v>466</v>
      </c>
      <c r="M351" s="24" t="s">
        <v>466</v>
      </c>
      <c r="N351" s="24"/>
    </row>
    <row r="352" spans="1:14" s="1" customFormat="1" ht="34.5" customHeight="1">
      <c r="A352" s="22" t="s">
        <v>531</v>
      </c>
      <c r="B352" s="22"/>
      <c r="C352" s="26" t="s">
        <v>534</v>
      </c>
      <c r="D352" s="26"/>
      <c r="E352" s="26"/>
      <c r="F352" s="26"/>
      <c r="G352" s="26"/>
      <c r="H352" s="24" t="s">
        <v>1</v>
      </c>
      <c r="I352" s="24" t="s">
        <v>466</v>
      </c>
      <c r="J352" s="24" t="s">
        <v>466</v>
      </c>
      <c r="K352" s="24" t="s">
        <v>466</v>
      </c>
      <c r="L352" s="24" t="s">
        <v>466</v>
      </c>
      <c r="M352" s="24" t="s">
        <v>466</v>
      </c>
      <c r="N352" s="24"/>
    </row>
    <row r="353" spans="1:14" s="1" customFormat="1" ht="34.5" customHeight="1">
      <c r="A353" s="22" t="s">
        <v>535</v>
      </c>
      <c r="B353" s="22"/>
      <c r="C353" s="23" t="s">
        <v>536</v>
      </c>
      <c r="D353" s="23"/>
      <c r="E353" s="23"/>
      <c r="F353" s="23"/>
      <c r="G353" s="23"/>
      <c r="H353" s="24" t="s">
        <v>466</v>
      </c>
      <c r="I353" s="24" t="s">
        <v>466</v>
      </c>
      <c r="J353" s="24" t="s">
        <v>466</v>
      </c>
      <c r="K353" s="24" t="s">
        <v>466</v>
      </c>
      <c r="L353" s="24" t="s">
        <v>466</v>
      </c>
      <c r="M353" s="24" t="s">
        <v>466</v>
      </c>
      <c r="N353" s="24"/>
    </row>
    <row r="354" spans="1:14" s="1" customFormat="1" ht="34.5" customHeight="1">
      <c r="A354" s="22" t="s">
        <v>537</v>
      </c>
      <c r="B354" s="22"/>
      <c r="C354" s="26" t="s">
        <v>541</v>
      </c>
      <c r="D354" s="26"/>
      <c r="E354" s="26"/>
      <c r="F354" s="26"/>
      <c r="G354" s="26"/>
      <c r="H354" s="24" t="s">
        <v>467</v>
      </c>
      <c r="I354" s="24" t="s">
        <v>466</v>
      </c>
      <c r="J354" s="24" t="s">
        <v>466</v>
      </c>
      <c r="K354" s="24" t="s">
        <v>466</v>
      </c>
      <c r="L354" s="24" t="s">
        <v>466</v>
      </c>
      <c r="M354" s="24" t="s">
        <v>466</v>
      </c>
      <c r="N354" s="24"/>
    </row>
    <row r="355" spans="1:14" s="1" customFormat="1" ht="34.5" customHeight="1">
      <c r="A355" s="22" t="s">
        <v>538</v>
      </c>
      <c r="B355" s="22"/>
      <c r="C355" s="28" t="s">
        <v>542</v>
      </c>
      <c r="D355" s="28"/>
      <c r="E355" s="28"/>
      <c r="F355" s="28"/>
      <c r="G355" s="28"/>
      <c r="H355" s="24" t="s">
        <v>467</v>
      </c>
      <c r="I355" s="24" t="s">
        <v>466</v>
      </c>
      <c r="J355" s="24" t="s">
        <v>466</v>
      </c>
      <c r="K355" s="24" t="s">
        <v>466</v>
      </c>
      <c r="L355" s="24" t="s">
        <v>466</v>
      </c>
      <c r="M355" s="24" t="s">
        <v>466</v>
      </c>
      <c r="N355" s="24"/>
    </row>
    <row r="356" spans="1:14" s="1" customFormat="1" ht="34.5" customHeight="1">
      <c r="A356" s="22" t="s">
        <v>539</v>
      </c>
      <c r="B356" s="22"/>
      <c r="C356" s="28" t="s">
        <v>543</v>
      </c>
      <c r="D356" s="28"/>
      <c r="E356" s="28"/>
      <c r="F356" s="28"/>
      <c r="G356" s="28"/>
      <c r="H356" s="24" t="s">
        <v>467</v>
      </c>
      <c r="I356" s="24" t="s">
        <v>466</v>
      </c>
      <c r="J356" s="24" t="s">
        <v>466</v>
      </c>
      <c r="K356" s="24" t="s">
        <v>466</v>
      </c>
      <c r="L356" s="24" t="s">
        <v>466</v>
      </c>
      <c r="M356" s="24" t="s">
        <v>466</v>
      </c>
      <c r="N356" s="24"/>
    </row>
    <row r="357" spans="1:14" s="1" customFormat="1" ht="34.5" customHeight="1">
      <c r="A357" s="22" t="s">
        <v>540</v>
      </c>
      <c r="B357" s="22"/>
      <c r="C357" s="28" t="s">
        <v>544</v>
      </c>
      <c r="D357" s="28"/>
      <c r="E357" s="28"/>
      <c r="F357" s="28"/>
      <c r="G357" s="28"/>
      <c r="H357" s="24" t="s">
        <v>467</v>
      </c>
      <c r="I357" s="24" t="s">
        <v>466</v>
      </c>
      <c r="J357" s="24" t="s">
        <v>466</v>
      </c>
      <c r="K357" s="24" t="s">
        <v>466</v>
      </c>
      <c r="L357" s="24" t="s">
        <v>466</v>
      </c>
      <c r="M357" s="24" t="s">
        <v>466</v>
      </c>
      <c r="N357" s="24"/>
    </row>
    <row r="358" spans="1:14" s="1" customFormat="1" ht="34.5" customHeight="1">
      <c r="A358" s="22" t="s">
        <v>545</v>
      </c>
      <c r="B358" s="22"/>
      <c r="C358" s="26" t="s">
        <v>553</v>
      </c>
      <c r="D358" s="26"/>
      <c r="E358" s="26"/>
      <c r="F358" s="26"/>
      <c r="G358" s="26"/>
      <c r="H358" s="24" t="s">
        <v>488</v>
      </c>
      <c r="I358" s="24" t="s">
        <v>466</v>
      </c>
      <c r="J358" s="24" t="s">
        <v>466</v>
      </c>
      <c r="K358" s="24" t="s">
        <v>466</v>
      </c>
      <c r="L358" s="24" t="s">
        <v>466</v>
      </c>
      <c r="M358" s="24" t="s">
        <v>466</v>
      </c>
      <c r="N358" s="24"/>
    </row>
    <row r="359" spans="1:14" s="1" customFormat="1" ht="34.5" customHeight="1">
      <c r="A359" s="22" t="s">
        <v>546</v>
      </c>
      <c r="B359" s="22"/>
      <c r="C359" s="28" t="s">
        <v>663</v>
      </c>
      <c r="D359" s="28"/>
      <c r="E359" s="28"/>
      <c r="F359" s="28"/>
      <c r="G359" s="28"/>
      <c r="H359" s="24" t="s">
        <v>488</v>
      </c>
      <c r="I359" s="24" t="s">
        <v>466</v>
      </c>
      <c r="J359" s="24" t="s">
        <v>466</v>
      </c>
      <c r="K359" s="24" t="s">
        <v>466</v>
      </c>
      <c r="L359" s="24" t="s">
        <v>466</v>
      </c>
      <c r="M359" s="24" t="s">
        <v>466</v>
      </c>
      <c r="N359" s="24"/>
    </row>
    <row r="360" spans="1:14" s="1" customFormat="1" ht="34.5" customHeight="1">
      <c r="A360" s="22" t="s">
        <v>547</v>
      </c>
      <c r="B360" s="22"/>
      <c r="C360" s="28" t="s">
        <v>554</v>
      </c>
      <c r="D360" s="28"/>
      <c r="E360" s="28"/>
      <c r="F360" s="28"/>
      <c r="G360" s="28"/>
      <c r="H360" s="24" t="s">
        <v>488</v>
      </c>
      <c r="I360" s="24" t="s">
        <v>466</v>
      </c>
      <c r="J360" s="24" t="s">
        <v>466</v>
      </c>
      <c r="K360" s="24" t="s">
        <v>466</v>
      </c>
      <c r="L360" s="24" t="s">
        <v>466</v>
      </c>
      <c r="M360" s="24" t="s">
        <v>466</v>
      </c>
      <c r="N360" s="24"/>
    </row>
    <row r="361" spans="1:14" s="1" customFormat="1" ht="34.5" customHeight="1">
      <c r="A361" s="22" t="s">
        <v>548</v>
      </c>
      <c r="B361" s="22"/>
      <c r="C361" s="26" t="s">
        <v>666</v>
      </c>
      <c r="D361" s="26"/>
      <c r="E361" s="26"/>
      <c r="F361" s="26"/>
      <c r="G361" s="26"/>
      <c r="H361" s="24" t="s">
        <v>1</v>
      </c>
      <c r="I361" s="24" t="s">
        <v>466</v>
      </c>
      <c r="J361" s="24" t="s">
        <v>466</v>
      </c>
      <c r="K361" s="24" t="s">
        <v>466</v>
      </c>
      <c r="L361" s="24" t="s">
        <v>466</v>
      </c>
      <c r="M361" s="24" t="s">
        <v>466</v>
      </c>
      <c r="N361" s="24"/>
    </row>
    <row r="362" spans="1:14" s="1" customFormat="1" ht="34.5" customHeight="1">
      <c r="A362" s="22" t="s">
        <v>549</v>
      </c>
      <c r="B362" s="22"/>
      <c r="C362" s="28" t="s">
        <v>73</v>
      </c>
      <c r="D362" s="28"/>
      <c r="E362" s="28"/>
      <c r="F362" s="28"/>
      <c r="G362" s="28"/>
      <c r="H362" s="24" t="s">
        <v>1</v>
      </c>
      <c r="I362" s="24" t="s">
        <v>466</v>
      </c>
      <c r="J362" s="24" t="s">
        <v>466</v>
      </c>
      <c r="K362" s="24" t="s">
        <v>466</v>
      </c>
      <c r="L362" s="24" t="s">
        <v>466</v>
      </c>
      <c r="M362" s="24" t="s">
        <v>466</v>
      </c>
      <c r="N362" s="24"/>
    </row>
    <row r="363" spans="1:14" s="1" customFormat="1" ht="34.5" customHeight="1">
      <c r="A363" s="22" t="s">
        <v>550</v>
      </c>
      <c r="B363" s="22"/>
      <c r="C363" s="28" t="s">
        <v>74</v>
      </c>
      <c r="D363" s="28"/>
      <c r="E363" s="28"/>
      <c r="F363" s="28"/>
      <c r="G363" s="28"/>
      <c r="H363" s="24" t="s">
        <v>1</v>
      </c>
      <c r="I363" s="24" t="s">
        <v>466</v>
      </c>
      <c r="J363" s="24" t="s">
        <v>466</v>
      </c>
      <c r="K363" s="24" t="s">
        <v>466</v>
      </c>
      <c r="L363" s="24" t="s">
        <v>466</v>
      </c>
      <c r="M363" s="24" t="s">
        <v>466</v>
      </c>
      <c r="N363" s="24"/>
    </row>
    <row r="364" spans="1:14" s="1" customFormat="1" ht="34.5" customHeight="1" thickBot="1">
      <c r="A364" s="22" t="s">
        <v>551</v>
      </c>
      <c r="B364" s="22"/>
      <c r="C364" s="23" t="s">
        <v>555</v>
      </c>
      <c r="D364" s="23"/>
      <c r="E364" s="23"/>
      <c r="F364" s="23"/>
      <c r="G364" s="23"/>
      <c r="H364" s="24" t="s">
        <v>552</v>
      </c>
      <c r="I364" s="40">
        <v>318.88</v>
      </c>
      <c r="J364" s="40">
        <f>I364</f>
        <v>318.88</v>
      </c>
      <c r="K364" s="40">
        <f t="shared" ref="K364:M364" si="67">J364</f>
        <v>318.88</v>
      </c>
      <c r="L364" s="40">
        <f t="shared" si="67"/>
        <v>318.88</v>
      </c>
      <c r="M364" s="40">
        <f t="shared" si="67"/>
        <v>318.88</v>
      </c>
      <c r="N364" s="24">
        <f>M364</f>
        <v>318.88</v>
      </c>
    </row>
    <row r="365" spans="1:14" s="1" customFormat="1" ht="34.5" customHeight="1">
      <c r="A365" s="41" t="s">
        <v>556</v>
      </c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 ht="34.5" customHeight="1">
      <c r="A366" s="6" t="s">
        <v>2</v>
      </c>
      <c r="B366" s="6"/>
      <c r="C366" s="6" t="s">
        <v>3</v>
      </c>
      <c r="D366" s="6"/>
      <c r="E366" s="6"/>
      <c r="F366" s="6"/>
      <c r="G366" s="6"/>
      <c r="H366" s="6" t="s">
        <v>0</v>
      </c>
      <c r="I366" s="3">
        <v>2025</v>
      </c>
      <c r="J366" s="3">
        <v>2026</v>
      </c>
      <c r="K366" s="3">
        <v>2027</v>
      </c>
      <c r="L366" s="3">
        <v>2028</v>
      </c>
      <c r="M366" s="3">
        <v>2029</v>
      </c>
      <c r="N366" s="3" t="s">
        <v>4</v>
      </c>
    </row>
    <row r="367" spans="1:14" ht="34.5" customHeight="1">
      <c r="A367" s="6"/>
      <c r="B367" s="6"/>
      <c r="C367" s="6"/>
      <c r="D367" s="6"/>
      <c r="E367" s="6"/>
      <c r="F367" s="6"/>
      <c r="G367" s="6"/>
      <c r="H367" s="6"/>
      <c r="I367" s="3" t="s">
        <v>686</v>
      </c>
      <c r="J367" s="3" t="s">
        <v>686</v>
      </c>
      <c r="K367" s="3" t="s">
        <v>686</v>
      </c>
      <c r="L367" s="3" t="s">
        <v>686</v>
      </c>
      <c r="M367" s="3" t="s">
        <v>686</v>
      </c>
      <c r="N367" s="3" t="s">
        <v>686</v>
      </c>
    </row>
    <row r="368" spans="1:14" s="20" customFormat="1" ht="34.5" customHeight="1" thickBot="1">
      <c r="A368" s="7">
        <v>1</v>
      </c>
      <c r="B368" s="7"/>
      <c r="C368" s="7">
        <v>2</v>
      </c>
      <c r="D368" s="7"/>
      <c r="E368" s="7"/>
      <c r="F368" s="7"/>
      <c r="G368" s="7"/>
      <c r="H368" s="4">
        <v>3</v>
      </c>
      <c r="I368" s="4">
        <v>4</v>
      </c>
      <c r="J368" s="4">
        <v>5</v>
      </c>
      <c r="K368" s="4">
        <v>6</v>
      </c>
      <c r="L368" s="4">
        <v>7</v>
      </c>
      <c r="M368" s="4">
        <v>8</v>
      </c>
      <c r="N368" s="4">
        <v>9</v>
      </c>
    </row>
    <row r="369" spans="1:14" s="1" customFormat="1" ht="34.5" customHeight="1">
      <c r="A369" s="42" t="s">
        <v>557</v>
      </c>
      <c r="B369" s="42"/>
      <c r="C369" s="42"/>
      <c r="D369" s="42"/>
      <c r="E369" s="42"/>
      <c r="F369" s="42"/>
      <c r="G369" s="42"/>
      <c r="H369" s="24" t="s">
        <v>1</v>
      </c>
      <c r="I369" s="33">
        <f>I370+I427</f>
        <v>253.66199999999998</v>
      </c>
      <c r="J369" s="33">
        <f t="shared" ref="J369:M369" si="68">J370+J427</f>
        <v>253.96700000000001</v>
      </c>
      <c r="K369" s="33">
        <f t="shared" si="68"/>
        <v>256.53449999999998</v>
      </c>
      <c r="L369" s="33">
        <f t="shared" si="68"/>
        <v>259.86360000000002</v>
      </c>
      <c r="M369" s="33">
        <f t="shared" si="68"/>
        <v>263.91000000000003</v>
      </c>
      <c r="N369" s="2">
        <f>M369+L369+K369+J369+I369</f>
        <v>1287.9371000000001</v>
      </c>
    </row>
    <row r="370" spans="1:14" s="1" customFormat="1" ht="34.5" customHeight="1">
      <c r="A370" s="22" t="s">
        <v>19</v>
      </c>
      <c r="B370" s="22"/>
      <c r="C370" s="23" t="s">
        <v>570</v>
      </c>
      <c r="D370" s="23"/>
      <c r="E370" s="23"/>
      <c r="F370" s="23"/>
      <c r="G370" s="23"/>
      <c r="H370" s="24" t="s">
        <v>1</v>
      </c>
      <c r="I370" s="2">
        <f>I371+I395+I423+I424</f>
        <v>253.66199999999998</v>
      </c>
      <c r="J370" s="2">
        <f t="shared" ref="J370:M370" si="69">J371+J395+J423+J424</f>
        <v>253.96700000000001</v>
      </c>
      <c r="K370" s="2">
        <f t="shared" si="69"/>
        <v>256.53449999999998</v>
      </c>
      <c r="L370" s="2">
        <f t="shared" si="69"/>
        <v>259.86360000000002</v>
      </c>
      <c r="M370" s="2">
        <f t="shared" si="69"/>
        <v>263.91000000000003</v>
      </c>
      <c r="N370" s="2">
        <f t="shared" ref="N370:N433" si="70">M370+L370+K370+J370+I370</f>
        <v>1287.9371000000001</v>
      </c>
    </row>
    <row r="371" spans="1:14" s="1" customFormat="1" ht="34.5" customHeight="1">
      <c r="A371" s="22" t="s">
        <v>5</v>
      </c>
      <c r="B371" s="22"/>
      <c r="C371" s="26" t="s">
        <v>603</v>
      </c>
      <c r="D371" s="26"/>
      <c r="E371" s="26"/>
      <c r="F371" s="26"/>
      <c r="G371" s="26"/>
      <c r="H371" s="24" t="s">
        <v>1</v>
      </c>
      <c r="I371" s="2">
        <f>I372+I377+I378+I379+I380+I385+I386+I387</f>
        <v>200.685</v>
      </c>
      <c r="J371" s="2">
        <f t="shared" ref="J371:M371" si="71">J372+J377+J378+J379+J380+J385+J386+J387</f>
        <v>189.04300000000001</v>
      </c>
      <c r="K371" s="2">
        <f t="shared" si="71"/>
        <v>201.619</v>
      </c>
      <c r="L371" s="2">
        <f t="shared" si="71"/>
        <v>196.90800000000002</v>
      </c>
      <c r="M371" s="2">
        <f t="shared" si="71"/>
        <v>204.47000000000003</v>
      </c>
      <c r="N371" s="2">
        <f t="shared" si="70"/>
        <v>992.72500000000014</v>
      </c>
    </row>
    <row r="372" spans="1:14" s="1" customFormat="1" ht="34.5" customHeight="1">
      <c r="A372" s="22" t="s">
        <v>6</v>
      </c>
      <c r="B372" s="22"/>
      <c r="C372" s="28" t="s">
        <v>604</v>
      </c>
      <c r="D372" s="28"/>
      <c r="E372" s="28"/>
      <c r="F372" s="28"/>
      <c r="G372" s="28"/>
      <c r="H372" s="24" t="s">
        <v>1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f t="shared" si="70"/>
        <v>0</v>
      </c>
    </row>
    <row r="373" spans="1:14" s="1" customFormat="1" ht="34.5" customHeight="1">
      <c r="A373" s="22" t="s">
        <v>558</v>
      </c>
      <c r="B373" s="22"/>
      <c r="C373" s="30" t="s">
        <v>605</v>
      </c>
      <c r="D373" s="30"/>
      <c r="E373" s="30"/>
      <c r="F373" s="30"/>
      <c r="G373" s="30"/>
      <c r="H373" s="24" t="s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f t="shared" si="70"/>
        <v>0</v>
      </c>
    </row>
    <row r="374" spans="1:14" s="1" customFormat="1" ht="34.5" customHeight="1">
      <c r="A374" s="22" t="s">
        <v>559</v>
      </c>
      <c r="B374" s="22"/>
      <c r="C374" s="31" t="s">
        <v>41</v>
      </c>
      <c r="D374" s="31"/>
      <c r="E374" s="31"/>
      <c r="F374" s="31"/>
      <c r="G374" s="31"/>
      <c r="H374" s="24" t="s">
        <v>1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f t="shared" si="70"/>
        <v>0</v>
      </c>
    </row>
    <row r="375" spans="1:14" s="1" customFormat="1" ht="34.5" customHeight="1">
      <c r="A375" s="22" t="s">
        <v>560</v>
      </c>
      <c r="B375" s="22"/>
      <c r="C375" s="31" t="s">
        <v>43</v>
      </c>
      <c r="D375" s="31"/>
      <c r="E375" s="31"/>
      <c r="F375" s="31"/>
      <c r="G375" s="31"/>
      <c r="H375" s="24" t="s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f t="shared" si="70"/>
        <v>0</v>
      </c>
    </row>
    <row r="376" spans="1:14" s="1" customFormat="1" ht="34.5" customHeight="1">
      <c r="A376" s="22" t="s">
        <v>561</v>
      </c>
      <c r="B376" s="22"/>
      <c r="C376" s="31" t="s">
        <v>44</v>
      </c>
      <c r="D376" s="31"/>
      <c r="E376" s="31"/>
      <c r="F376" s="31"/>
      <c r="G376" s="31"/>
      <c r="H376" s="24" t="s">
        <v>1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f t="shared" si="70"/>
        <v>0</v>
      </c>
    </row>
    <row r="377" spans="1:14" s="1" customFormat="1" ht="34.5" customHeight="1">
      <c r="A377" s="22" t="s">
        <v>562</v>
      </c>
      <c r="B377" s="22"/>
      <c r="C377" s="30" t="s">
        <v>606</v>
      </c>
      <c r="D377" s="30"/>
      <c r="E377" s="30"/>
      <c r="F377" s="30"/>
      <c r="G377" s="30"/>
      <c r="H377" s="24" t="s">
        <v>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f t="shared" si="70"/>
        <v>0</v>
      </c>
    </row>
    <row r="378" spans="1:14" s="1" customFormat="1" ht="34.5" customHeight="1">
      <c r="A378" s="22" t="s">
        <v>563</v>
      </c>
      <c r="B378" s="22"/>
      <c r="C378" s="30" t="s">
        <v>607</v>
      </c>
      <c r="D378" s="30"/>
      <c r="E378" s="30"/>
      <c r="F378" s="30"/>
      <c r="G378" s="30"/>
      <c r="H378" s="24" t="s">
        <v>1</v>
      </c>
      <c r="I378" s="2">
        <v>92.831000000000003</v>
      </c>
      <c r="J378" s="2">
        <v>76.875</v>
      </c>
      <c r="K378" s="2">
        <v>84.963999999999999</v>
      </c>
      <c r="L378" s="2">
        <v>75.587000000000003</v>
      </c>
      <c r="M378" s="2">
        <v>78.296000000000006</v>
      </c>
      <c r="N378" s="2">
        <f t="shared" si="70"/>
        <v>408.553</v>
      </c>
    </row>
    <row r="379" spans="1:14" s="1" customFormat="1" ht="34.5" customHeight="1">
      <c r="A379" s="22" t="s">
        <v>564</v>
      </c>
      <c r="B379" s="22"/>
      <c r="C379" s="30" t="s">
        <v>608</v>
      </c>
      <c r="D379" s="30"/>
      <c r="E379" s="30"/>
      <c r="F379" s="30"/>
      <c r="G379" s="30"/>
      <c r="H379" s="24" t="s">
        <v>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f t="shared" si="70"/>
        <v>0</v>
      </c>
    </row>
    <row r="380" spans="1:14" s="1" customFormat="1" ht="34.5" customHeight="1">
      <c r="A380" s="22" t="s">
        <v>565</v>
      </c>
      <c r="B380" s="22"/>
      <c r="C380" s="30" t="s">
        <v>609</v>
      </c>
      <c r="D380" s="30"/>
      <c r="E380" s="30"/>
      <c r="F380" s="30"/>
      <c r="G380" s="30"/>
      <c r="H380" s="24" t="s">
        <v>1</v>
      </c>
      <c r="I380" s="2">
        <v>107.854</v>
      </c>
      <c r="J380" s="2">
        <v>112.16800000000001</v>
      </c>
      <c r="K380" s="2">
        <v>116.655</v>
      </c>
      <c r="L380" s="2">
        <v>121.321</v>
      </c>
      <c r="M380" s="2">
        <v>126.17400000000001</v>
      </c>
      <c r="N380" s="2">
        <f t="shared" si="70"/>
        <v>584.17200000000003</v>
      </c>
    </row>
    <row r="381" spans="1:14" s="1" customFormat="1" ht="34.5" customHeight="1">
      <c r="A381" s="22" t="s">
        <v>566</v>
      </c>
      <c r="B381" s="22"/>
      <c r="C381" s="31" t="s">
        <v>610</v>
      </c>
      <c r="D381" s="31"/>
      <c r="E381" s="31"/>
      <c r="F381" s="31"/>
      <c r="G381" s="31"/>
      <c r="H381" s="24" t="s">
        <v>1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f t="shared" si="70"/>
        <v>0</v>
      </c>
    </row>
    <row r="382" spans="1:14" s="1" customFormat="1" ht="34.5" customHeight="1">
      <c r="A382" s="22" t="s">
        <v>567</v>
      </c>
      <c r="B382" s="22"/>
      <c r="C382" s="43" t="s">
        <v>611</v>
      </c>
      <c r="D382" s="43"/>
      <c r="E382" s="43"/>
      <c r="F382" s="43"/>
      <c r="G382" s="43"/>
      <c r="H382" s="24" t="s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f t="shared" si="70"/>
        <v>0</v>
      </c>
    </row>
    <row r="383" spans="1:14" s="1" customFormat="1" ht="34.5" customHeight="1">
      <c r="A383" s="22" t="s">
        <v>568</v>
      </c>
      <c r="B383" s="22"/>
      <c r="C383" s="31" t="s">
        <v>612</v>
      </c>
      <c r="D383" s="31"/>
      <c r="E383" s="31"/>
      <c r="F383" s="31"/>
      <c r="G383" s="31"/>
      <c r="H383" s="24" t="s">
        <v>1</v>
      </c>
      <c r="I383" s="44">
        <f t="shared" ref="I383:M383" si="72">I380</f>
        <v>107.854</v>
      </c>
      <c r="J383" s="44">
        <f t="shared" si="72"/>
        <v>112.16800000000001</v>
      </c>
      <c r="K383" s="44">
        <f t="shared" si="72"/>
        <v>116.655</v>
      </c>
      <c r="L383" s="44">
        <f t="shared" si="72"/>
        <v>121.321</v>
      </c>
      <c r="M383" s="44">
        <f t="shared" si="72"/>
        <v>126.17400000000001</v>
      </c>
      <c r="N383" s="2">
        <f t="shared" si="70"/>
        <v>584.17200000000003</v>
      </c>
    </row>
    <row r="384" spans="1:14" s="1" customFormat="1" ht="34.5" customHeight="1">
      <c r="A384" s="22" t="s">
        <v>569</v>
      </c>
      <c r="B384" s="22"/>
      <c r="C384" s="43" t="s">
        <v>611</v>
      </c>
      <c r="D384" s="43"/>
      <c r="E384" s="43"/>
      <c r="F384" s="43"/>
      <c r="G384" s="43"/>
      <c r="H384" s="24" t="s">
        <v>1</v>
      </c>
      <c r="I384" s="2">
        <f>I383</f>
        <v>107.854</v>
      </c>
      <c r="J384" s="2">
        <f t="shared" ref="J384:M384" si="73">J383</f>
        <v>112.16800000000001</v>
      </c>
      <c r="K384" s="2">
        <f t="shared" si="73"/>
        <v>116.655</v>
      </c>
      <c r="L384" s="2">
        <f t="shared" si="73"/>
        <v>121.321</v>
      </c>
      <c r="M384" s="2">
        <f t="shared" si="73"/>
        <v>126.17400000000001</v>
      </c>
      <c r="N384" s="2">
        <f t="shared" si="70"/>
        <v>584.17200000000003</v>
      </c>
    </row>
    <row r="385" spans="1:14" s="1" customFormat="1" ht="34.5" customHeight="1">
      <c r="A385" s="22" t="s">
        <v>571</v>
      </c>
      <c r="B385" s="22"/>
      <c r="C385" s="30" t="s">
        <v>613</v>
      </c>
      <c r="D385" s="30"/>
      <c r="E385" s="30"/>
      <c r="F385" s="30"/>
      <c r="G385" s="30"/>
      <c r="H385" s="24" t="s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f t="shared" si="70"/>
        <v>0</v>
      </c>
    </row>
    <row r="386" spans="1:14" s="1" customFormat="1" ht="34.5" customHeight="1">
      <c r="A386" s="22" t="s">
        <v>572</v>
      </c>
      <c r="B386" s="22"/>
      <c r="C386" s="30" t="s">
        <v>414</v>
      </c>
      <c r="D386" s="30"/>
      <c r="E386" s="30"/>
      <c r="F386" s="30"/>
      <c r="G386" s="30"/>
      <c r="H386" s="24" t="s">
        <v>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f t="shared" si="70"/>
        <v>0</v>
      </c>
    </row>
    <row r="387" spans="1:14" s="1" customFormat="1" ht="34.5" customHeight="1">
      <c r="A387" s="22" t="s">
        <v>573</v>
      </c>
      <c r="B387" s="22"/>
      <c r="C387" s="30" t="s">
        <v>614</v>
      </c>
      <c r="D387" s="30"/>
      <c r="E387" s="30"/>
      <c r="F387" s="30"/>
      <c r="G387" s="30"/>
      <c r="H387" s="24" t="s">
        <v>1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f t="shared" si="70"/>
        <v>0</v>
      </c>
    </row>
    <row r="388" spans="1:14" s="1" customFormat="1" ht="34.5" customHeight="1">
      <c r="A388" s="22" t="s">
        <v>574</v>
      </c>
      <c r="B388" s="22"/>
      <c r="C388" s="31" t="s">
        <v>73</v>
      </c>
      <c r="D388" s="31"/>
      <c r="E388" s="31"/>
      <c r="F388" s="31"/>
      <c r="G388" s="31"/>
      <c r="H388" s="24" t="s">
        <v>1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f t="shared" si="70"/>
        <v>0</v>
      </c>
    </row>
    <row r="389" spans="1:14" s="1" customFormat="1" ht="34.5" customHeight="1">
      <c r="A389" s="22" t="s">
        <v>575</v>
      </c>
      <c r="B389" s="22"/>
      <c r="C389" s="31" t="s">
        <v>74</v>
      </c>
      <c r="D389" s="31"/>
      <c r="E389" s="31"/>
      <c r="F389" s="31"/>
      <c r="G389" s="31"/>
      <c r="H389" s="24" t="s">
        <v>1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f t="shared" si="70"/>
        <v>0</v>
      </c>
    </row>
    <row r="390" spans="1:14" s="1" customFormat="1" ht="34.5" customHeight="1">
      <c r="A390" s="22" t="s">
        <v>7</v>
      </c>
      <c r="B390" s="22"/>
      <c r="C390" s="28" t="s">
        <v>667</v>
      </c>
      <c r="D390" s="28"/>
      <c r="E390" s="28"/>
      <c r="F390" s="28"/>
      <c r="G390" s="28"/>
      <c r="H390" s="24" t="s">
        <v>1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f t="shared" si="70"/>
        <v>0</v>
      </c>
    </row>
    <row r="391" spans="1:14" s="1" customFormat="1" ht="34.5" customHeight="1">
      <c r="A391" s="22" t="s">
        <v>576</v>
      </c>
      <c r="B391" s="22"/>
      <c r="C391" s="30" t="s">
        <v>41</v>
      </c>
      <c r="D391" s="30"/>
      <c r="E391" s="30"/>
      <c r="F391" s="30"/>
      <c r="G391" s="30"/>
      <c r="H391" s="24" t="s">
        <v>1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f t="shared" si="70"/>
        <v>0</v>
      </c>
    </row>
    <row r="392" spans="1:14" s="1" customFormat="1" ht="34.5" customHeight="1">
      <c r="A392" s="22" t="s">
        <v>577</v>
      </c>
      <c r="B392" s="22"/>
      <c r="C392" s="30" t="s">
        <v>43</v>
      </c>
      <c r="D392" s="30"/>
      <c r="E392" s="30"/>
      <c r="F392" s="30"/>
      <c r="G392" s="30"/>
      <c r="H392" s="24" t="s">
        <v>1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f t="shared" si="70"/>
        <v>0</v>
      </c>
    </row>
    <row r="393" spans="1:14" s="1" customFormat="1" ht="34.5" customHeight="1">
      <c r="A393" s="22" t="s">
        <v>578</v>
      </c>
      <c r="B393" s="22"/>
      <c r="C393" s="30" t="s">
        <v>44</v>
      </c>
      <c r="D393" s="30"/>
      <c r="E393" s="30"/>
      <c r="F393" s="30"/>
      <c r="G393" s="30"/>
      <c r="H393" s="24" t="s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f t="shared" si="70"/>
        <v>0</v>
      </c>
    </row>
    <row r="394" spans="1:14" s="1" customFormat="1" ht="34.5" customHeight="1">
      <c r="A394" s="22" t="s">
        <v>8</v>
      </c>
      <c r="B394" s="22"/>
      <c r="C394" s="28" t="s">
        <v>615</v>
      </c>
      <c r="D394" s="28"/>
      <c r="E394" s="28"/>
      <c r="F394" s="28"/>
      <c r="G394" s="28"/>
      <c r="H394" s="24" t="s">
        <v>1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f t="shared" si="70"/>
        <v>0</v>
      </c>
    </row>
    <row r="395" spans="1:14" s="1" customFormat="1" ht="34.5" customHeight="1">
      <c r="A395" s="22" t="s">
        <v>9</v>
      </c>
      <c r="B395" s="22"/>
      <c r="C395" s="26" t="s">
        <v>616</v>
      </c>
      <c r="D395" s="26"/>
      <c r="E395" s="26"/>
      <c r="F395" s="26"/>
      <c r="G395" s="26"/>
      <c r="H395" s="24" t="s">
        <v>1</v>
      </c>
      <c r="I395" s="2">
        <f>I396</f>
        <v>10.7</v>
      </c>
      <c r="J395" s="2">
        <f t="shared" ref="J395:M395" si="74">J396</f>
        <v>22.596</v>
      </c>
      <c r="K395" s="2">
        <f t="shared" si="74"/>
        <v>12.16</v>
      </c>
      <c r="L395" s="2">
        <f t="shared" si="74"/>
        <v>19.645</v>
      </c>
      <c r="M395" s="2">
        <f t="shared" si="74"/>
        <v>15.455</v>
      </c>
      <c r="N395" s="2">
        <f t="shared" si="70"/>
        <v>80.556000000000012</v>
      </c>
    </row>
    <row r="396" spans="1:14" s="1" customFormat="1" ht="34.5" customHeight="1">
      <c r="A396" s="22" t="s">
        <v>579</v>
      </c>
      <c r="B396" s="22"/>
      <c r="C396" s="28" t="s">
        <v>617</v>
      </c>
      <c r="D396" s="28"/>
      <c r="E396" s="28"/>
      <c r="F396" s="28"/>
      <c r="G396" s="28"/>
      <c r="H396" s="24" t="s">
        <v>1</v>
      </c>
      <c r="I396" s="2">
        <f>I402</f>
        <v>10.7</v>
      </c>
      <c r="J396" s="2">
        <f t="shared" ref="J396:M396" si="75">J402</f>
        <v>22.596</v>
      </c>
      <c r="K396" s="2">
        <f t="shared" si="75"/>
        <v>12.16</v>
      </c>
      <c r="L396" s="2">
        <f t="shared" si="75"/>
        <v>19.645</v>
      </c>
      <c r="M396" s="2">
        <f t="shared" si="75"/>
        <v>15.455</v>
      </c>
      <c r="N396" s="2">
        <f t="shared" si="70"/>
        <v>80.556000000000012</v>
      </c>
    </row>
    <row r="397" spans="1:14" s="1" customFormat="1" ht="34.5" customHeight="1">
      <c r="A397" s="22" t="s">
        <v>580</v>
      </c>
      <c r="B397" s="22"/>
      <c r="C397" s="30" t="s">
        <v>618</v>
      </c>
      <c r="D397" s="30"/>
      <c r="E397" s="30"/>
      <c r="F397" s="30"/>
      <c r="G397" s="30"/>
      <c r="H397" s="24" t="s">
        <v>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f t="shared" si="70"/>
        <v>0</v>
      </c>
    </row>
    <row r="398" spans="1:14" s="1" customFormat="1" ht="34.5" customHeight="1">
      <c r="A398" s="22" t="s">
        <v>581</v>
      </c>
      <c r="B398" s="22"/>
      <c r="C398" s="30" t="s">
        <v>41</v>
      </c>
      <c r="D398" s="30"/>
      <c r="E398" s="30"/>
      <c r="F398" s="30"/>
      <c r="G398" s="30"/>
      <c r="H398" s="24" t="s">
        <v>1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f t="shared" si="70"/>
        <v>0</v>
      </c>
    </row>
    <row r="399" spans="1:14" s="1" customFormat="1" ht="34.5" customHeight="1">
      <c r="A399" s="22" t="s">
        <v>582</v>
      </c>
      <c r="B399" s="22"/>
      <c r="C399" s="30" t="s">
        <v>43</v>
      </c>
      <c r="D399" s="30"/>
      <c r="E399" s="30"/>
      <c r="F399" s="30"/>
      <c r="G399" s="30"/>
      <c r="H399" s="24" t="s">
        <v>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f t="shared" si="70"/>
        <v>0</v>
      </c>
    </row>
    <row r="400" spans="1:14" s="1" customFormat="1" ht="34.5" customHeight="1">
      <c r="A400" s="22" t="s">
        <v>583</v>
      </c>
      <c r="B400" s="22"/>
      <c r="C400" s="30" t="s">
        <v>44</v>
      </c>
      <c r="D400" s="30"/>
      <c r="E400" s="30"/>
      <c r="F400" s="30"/>
      <c r="G400" s="30"/>
      <c r="H400" s="24" t="s">
        <v>1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f t="shared" si="70"/>
        <v>0</v>
      </c>
    </row>
    <row r="401" spans="1:14" s="1" customFormat="1" ht="34.5" customHeight="1">
      <c r="A401" s="22" t="s">
        <v>584</v>
      </c>
      <c r="B401" s="22"/>
      <c r="C401" s="30" t="s">
        <v>409</v>
      </c>
      <c r="D401" s="30"/>
      <c r="E401" s="30"/>
      <c r="F401" s="30"/>
      <c r="G401" s="30"/>
      <c r="H401" s="24" t="s">
        <v>1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f t="shared" si="70"/>
        <v>0</v>
      </c>
    </row>
    <row r="402" spans="1:14" s="1" customFormat="1" ht="34.5" customHeight="1">
      <c r="A402" s="22" t="s">
        <v>585</v>
      </c>
      <c r="B402" s="22"/>
      <c r="C402" s="30" t="s">
        <v>410</v>
      </c>
      <c r="D402" s="30"/>
      <c r="E402" s="30"/>
      <c r="F402" s="30"/>
      <c r="G402" s="30"/>
      <c r="H402" s="24" t="s">
        <v>1</v>
      </c>
      <c r="I402" s="2">
        <v>10.7</v>
      </c>
      <c r="J402" s="2">
        <v>22.596</v>
      </c>
      <c r="K402" s="2">
        <v>12.16</v>
      </c>
      <c r="L402" s="2">
        <v>19.645</v>
      </c>
      <c r="M402" s="2">
        <v>15.455</v>
      </c>
      <c r="N402" s="2">
        <f t="shared" si="70"/>
        <v>80.556000000000012</v>
      </c>
    </row>
    <row r="403" spans="1:14" s="1" customFormat="1" ht="34.5" customHeight="1">
      <c r="A403" s="22" t="s">
        <v>586</v>
      </c>
      <c r="B403" s="22"/>
      <c r="C403" s="30" t="s">
        <v>411</v>
      </c>
      <c r="D403" s="30"/>
      <c r="E403" s="30"/>
      <c r="F403" s="30"/>
      <c r="G403" s="30"/>
      <c r="H403" s="24" t="s">
        <v>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f t="shared" si="70"/>
        <v>0</v>
      </c>
    </row>
    <row r="404" spans="1:14" s="1" customFormat="1" ht="34.5" customHeight="1">
      <c r="A404" s="22" t="s">
        <v>587</v>
      </c>
      <c r="B404" s="22"/>
      <c r="C404" s="30" t="s">
        <v>413</v>
      </c>
      <c r="D404" s="30"/>
      <c r="E404" s="30"/>
      <c r="F404" s="30"/>
      <c r="G404" s="30"/>
      <c r="H404" s="24" t="s">
        <v>1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f t="shared" si="70"/>
        <v>0</v>
      </c>
    </row>
    <row r="405" spans="1:14" s="1" customFormat="1" ht="34.5" customHeight="1">
      <c r="A405" s="22" t="s">
        <v>588</v>
      </c>
      <c r="B405" s="22"/>
      <c r="C405" s="30" t="s">
        <v>414</v>
      </c>
      <c r="D405" s="30"/>
      <c r="E405" s="30"/>
      <c r="F405" s="30"/>
      <c r="G405" s="30"/>
      <c r="H405" s="24" t="s">
        <v>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f t="shared" si="70"/>
        <v>0</v>
      </c>
    </row>
    <row r="406" spans="1:14" s="1" customFormat="1" ht="34.5" customHeight="1">
      <c r="A406" s="22" t="s">
        <v>589</v>
      </c>
      <c r="B406" s="22"/>
      <c r="C406" s="30" t="s">
        <v>415</v>
      </c>
      <c r="D406" s="30"/>
      <c r="E406" s="30"/>
      <c r="F406" s="30"/>
      <c r="G406" s="30"/>
      <c r="H406" s="24" t="s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f t="shared" si="70"/>
        <v>0</v>
      </c>
    </row>
    <row r="407" spans="1:14" s="1" customFormat="1" ht="34.5" customHeight="1">
      <c r="A407" s="22" t="s">
        <v>590</v>
      </c>
      <c r="B407" s="22"/>
      <c r="C407" s="31" t="s">
        <v>73</v>
      </c>
      <c r="D407" s="31"/>
      <c r="E407" s="31"/>
      <c r="F407" s="31"/>
      <c r="G407" s="31"/>
      <c r="H407" s="24" t="s">
        <v>1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f t="shared" si="70"/>
        <v>0</v>
      </c>
    </row>
    <row r="408" spans="1:14" s="1" customFormat="1" ht="34.5" customHeight="1">
      <c r="A408" s="22" t="s">
        <v>591</v>
      </c>
      <c r="B408" s="22"/>
      <c r="C408" s="31" t="s">
        <v>74</v>
      </c>
      <c r="D408" s="31"/>
      <c r="E408" s="31"/>
      <c r="F408" s="31"/>
      <c r="G408" s="31"/>
      <c r="H408" s="24" t="s">
        <v>1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f t="shared" si="70"/>
        <v>0</v>
      </c>
    </row>
    <row r="409" spans="1:14" s="1" customFormat="1" ht="34.5" customHeight="1">
      <c r="A409" s="22" t="s">
        <v>592</v>
      </c>
      <c r="B409" s="22"/>
      <c r="C409" s="28" t="s">
        <v>619</v>
      </c>
      <c r="D409" s="28"/>
      <c r="E409" s="28"/>
      <c r="F409" s="28"/>
      <c r="G409" s="28"/>
      <c r="H409" s="24" t="s"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f t="shared" si="70"/>
        <v>0</v>
      </c>
    </row>
    <row r="410" spans="1:14" s="1" customFormat="1" ht="34.5" customHeight="1">
      <c r="A410" s="22" t="s">
        <v>593</v>
      </c>
      <c r="B410" s="22"/>
      <c r="C410" s="28" t="s">
        <v>620</v>
      </c>
      <c r="D410" s="28"/>
      <c r="E410" s="28"/>
      <c r="F410" s="28"/>
      <c r="G410" s="28"/>
      <c r="H410" s="24" t="s">
        <v>1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f t="shared" si="70"/>
        <v>0</v>
      </c>
    </row>
    <row r="411" spans="1:14" s="1" customFormat="1" ht="34.5" customHeight="1">
      <c r="A411" s="22" t="s">
        <v>594</v>
      </c>
      <c r="B411" s="22"/>
      <c r="C411" s="30" t="s">
        <v>618</v>
      </c>
      <c r="D411" s="30"/>
      <c r="E411" s="30"/>
      <c r="F411" s="30"/>
      <c r="G411" s="30"/>
      <c r="H411" s="24" t="s">
        <v>1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f t="shared" si="70"/>
        <v>0</v>
      </c>
    </row>
    <row r="412" spans="1:14" s="1" customFormat="1" ht="34.5" customHeight="1">
      <c r="A412" s="22" t="s">
        <v>595</v>
      </c>
      <c r="B412" s="22"/>
      <c r="C412" s="30" t="s">
        <v>41</v>
      </c>
      <c r="D412" s="30"/>
      <c r="E412" s="30"/>
      <c r="F412" s="30"/>
      <c r="G412" s="30"/>
      <c r="H412" s="24" t="s">
        <v>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f t="shared" si="70"/>
        <v>0</v>
      </c>
    </row>
    <row r="413" spans="1:14" s="1" customFormat="1" ht="34.5" customHeight="1">
      <c r="A413" s="22" t="s">
        <v>596</v>
      </c>
      <c r="B413" s="22"/>
      <c r="C413" s="30" t="s">
        <v>43</v>
      </c>
      <c r="D413" s="30"/>
      <c r="E413" s="30"/>
      <c r="F413" s="30"/>
      <c r="G413" s="30"/>
      <c r="H413" s="24" t="s">
        <v>1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f t="shared" si="70"/>
        <v>0</v>
      </c>
    </row>
    <row r="414" spans="1:14" s="1" customFormat="1" ht="34.5" customHeight="1">
      <c r="A414" s="22" t="s">
        <v>596</v>
      </c>
      <c r="B414" s="22"/>
      <c r="C414" s="30" t="s">
        <v>44</v>
      </c>
      <c r="D414" s="30"/>
      <c r="E414" s="30"/>
      <c r="F414" s="30"/>
      <c r="G414" s="30"/>
      <c r="H414" s="24" t="s"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f t="shared" si="70"/>
        <v>0</v>
      </c>
    </row>
    <row r="415" spans="1:14" s="1" customFormat="1" ht="34.5" customHeight="1">
      <c r="A415" s="22" t="s">
        <v>597</v>
      </c>
      <c r="B415" s="22"/>
      <c r="C415" s="30" t="s">
        <v>409</v>
      </c>
      <c r="D415" s="30"/>
      <c r="E415" s="30"/>
      <c r="F415" s="30"/>
      <c r="G415" s="30"/>
      <c r="H415" s="24" t="s">
        <v>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f t="shared" si="70"/>
        <v>0</v>
      </c>
    </row>
    <row r="416" spans="1:14" s="1" customFormat="1" ht="34.5" customHeight="1">
      <c r="A416" s="22" t="s">
        <v>598</v>
      </c>
      <c r="B416" s="22"/>
      <c r="C416" s="30" t="s">
        <v>410</v>
      </c>
      <c r="D416" s="30"/>
      <c r="E416" s="30"/>
      <c r="F416" s="30"/>
      <c r="G416" s="30"/>
      <c r="H416" s="24" t="s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f t="shared" si="70"/>
        <v>0</v>
      </c>
    </row>
    <row r="417" spans="1:14" s="1" customFormat="1" ht="34.5" customHeight="1">
      <c r="A417" s="22" t="s">
        <v>599</v>
      </c>
      <c r="B417" s="22"/>
      <c r="C417" s="30" t="s">
        <v>411</v>
      </c>
      <c r="D417" s="30"/>
      <c r="E417" s="30"/>
      <c r="F417" s="30"/>
      <c r="G417" s="30"/>
      <c r="H417" s="24" t="s">
        <v>1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f t="shared" si="70"/>
        <v>0</v>
      </c>
    </row>
    <row r="418" spans="1:14" s="1" customFormat="1" ht="34.5" customHeight="1">
      <c r="A418" s="22" t="s">
        <v>600</v>
      </c>
      <c r="B418" s="22"/>
      <c r="C418" s="30" t="s">
        <v>413</v>
      </c>
      <c r="D418" s="30"/>
      <c r="E418" s="30"/>
      <c r="F418" s="30"/>
      <c r="G418" s="30"/>
      <c r="H418" s="24" t="s">
        <v>1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f t="shared" si="70"/>
        <v>0</v>
      </c>
    </row>
    <row r="419" spans="1:14" s="1" customFormat="1" ht="34.5" customHeight="1">
      <c r="A419" s="22" t="s">
        <v>601</v>
      </c>
      <c r="B419" s="22"/>
      <c r="C419" s="30" t="s">
        <v>414</v>
      </c>
      <c r="D419" s="30"/>
      <c r="E419" s="30"/>
      <c r="F419" s="30"/>
      <c r="G419" s="30"/>
      <c r="H419" s="24" t="s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f t="shared" si="70"/>
        <v>0</v>
      </c>
    </row>
    <row r="420" spans="1:14" s="1" customFormat="1" ht="34.5" customHeight="1">
      <c r="A420" s="22" t="s">
        <v>602</v>
      </c>
      <c r="B420" s="22"/>
      <c r="C420" s="30" t="s">
        <v>415</v>
      </c>
      <c r="D420" s="30"/>
      <c r="E420" s="30"/>
      <c r="F420" s="30"/>
      <c r="G420" s="30"/>
      <c r="H420" s="24" t="s">
        <v>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f t="shared" si="70"/>
        <v>0</v>
      </c>
    </row>
    <row r="421" spans="1:14" s="1" customFormat="1" ht="34.5" customHeight="1">
      <c r="A421" s="22" t="s">
        <v>621</v>
      </c>
      <c r="B421" s="22"/>
      <c r="C421" s="31" t="s">
        <v>73</v>
      </c>
      <c r="D421" s="31"/>
      <c r="E421" s="31"/>
      <c r="F421" s="31"/>
      <c r="G421" s="31"/>
      <c r="H421" s="24" t="s">
        <v>1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f t="shared" si="70"/>
        <v>0</v>
      </c>
    </row>
    <row r="422" spans="1:14" s="1" customFormat="1" ht="34.5" customHeight="1">
      <c r="A422" s="22" t="s">
        <v>622</v>
      </c>
      <c r="B422" s="22"/>
      <c r="C422" s="31" t="s">
        <v>74</v>
      </c>
      <c r="D422" s="31"/>
      <c r="E422" s="31"/>
      <c r="F422" s="31"/>
      <c r="G422" s="31"/>
      <c r="H422" s="24" t="s">
        <v>1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f t="shared" si="70"/>
        <v>0</v>
      </c>
    </row>
    <row r="423" spans="1:14" s="1" customFormat="1" ht="34.5" customHeight="1">
      <c r="A423" s="22" t="s">
        <v>10</v>
      </c>
      <c r="B423" s="22"/>
      <c r="C423" s="26" t="s">
        <v>625</v>
      </c>
      <c r="D423" s="26"/>
      <c r="E423" s="26"/>
      <c r="F423" s="26"/>
      <c r="G423" s="26"/>
      <c r="H423" s="24" t="s">
        <v>1</v>
      </c>
      <c r="I423" s="2">
        <v>42.277000000000001</v>
      </c>
      <c r="J423" s="2">
        <v>42.328000000000003</v>
      </c>
      <c r="K423" s="2">
        <v>42.755499999999998</v>
      </c>
      <c r="L423" s="2">
        <v>43.310600000000001</v>
      </c>
      <c r="M423" s="2">
        <v>43.984999999999999</v>
      </c>
      <c r="N423" s="2">
        <f t="shared" si="70"/>
        <v>214.65610000000004</v>
      </c>
    </row>
    <row r="424" spans="1:14" s="1" customFormat="1" ht="34.5" customHeight="1">
      <c r="A424" s="22" t="s">
        <v>11</v>
      </c>
      <c r="B424" s="22"/>
      <c r="C424" s="26" t="s">
        <v>626</v>
      </c>
      <c r="D424" s="26"/>
      <c r="E424" s="26"/>
      <c r="F424" s="26"/>
      <c r="G424" s="26"/>
      <c r="H424" s="24" t="s">
        <v>1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f t="shared" si="70"/>
        <v>0</v>
      </c>
    </row>
    <row r="425" spans="1:14" s="1" customFormat="1" ht="34.5" customHeight="1">
      <c r="A425" s="22" t="s">
        <v>623</v>
      </c>
      <c r="B425" s="22"/>
      <c r="C425" s="28" t="s">
        <v>627</v>
      </c>
      <c r="D425" s="28"/>
      <c r="E425" s="28"/>
      <c r="F425" s="28"/>
      <c r="G425" s="28"/>
      <c r="H425" s="24" t="s">
        <v>1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f t="shared" si="70"/>
        <v>0</v>
      </c>
    </row>
    <row r="426" spans="1:14" s="1" customFormat="1" ht="34.5" customHeight="1">
      <c r="A426" s="22" t="s">
        <v>624</v>
      </c>
      <c r="B426" s="22"/>
      <c r="C426" s="28" t="s">
        <v>628</v>
      </c>
      <c r="D426" s="28"/>
      <c r="E426" s="28"/>
      <c r="F426" s="28"/>
      <c r="G426" s="28"/>
      <c r="H426" s="24" t="s">
        <v>1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f t="shared" si="70"/>
        <v>0</v>
      </c>
    </row>
    <row r="427" spans="1:14" s="1" customFormat="1" ht="34.5" customHeight="1">
      <c r="A427" s="22" t="s">
        <v>20</v>
      </c>
      <c r="B427" s="22"/>
      <c r="C427" s="23" t="s">
        <v>629</v>
      </c>
      <c r="D427" s="23"/>
      <c r="E427" s="23"/>
      <c r="F427" s="23"/>
      <c r="G427" s="23"/>
      <c r="H427" s="24" t="s">
        <v>1</v>
      </c>
      <c r="I427" s="2">
        <f t="shared" ref="I427:M427" si="76">I428+I429+I430+I431+I432+I437+I438</f>
        <v>0</v>
      </c>
      <c r="J427" s="2">
        <f t="shared" si="76"/>
        <v>0</v>
      </c>
      <c r="K427" s="2">
        <f t="shared" si="76"/>
        <v>0</v>
      </c>
      <c r="L427" s="2">
        <f t="shared" si="76"/>
        <v>0</v>
      </c>
      <c r="M427" s="2">
        <f t="shared" si="76"/>
        <v>0</v>
      </c>
      <c r="N427" s="2">
        <f t="shared" si="70"/>
        <v>0</v>
      </c>
    </row>
    <row r="428" spans="1:14" s="1" customFormat="1" ht="34.5" customHeight="1">
      <c r="A428" s="22" t="s">
        <v>22</v>
      </c>
      <c r="B428" s="22"/>
      <c r="C428" s="26" t="s">
        <v>632</v>
      </c>
      <c r="D428" s="26"/>
      <c r="E428" s="26"/>
      <c r="F428" s="26"/>
      <c r="G428" s="26"/>
      <c r="H428" s="24" t="s">
        <v>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f t="shared" si="70"/>
        <v>0</v>
      </c>
    </row>
    <row r="429" spans="1:14" s="1" customFormat="1" ht="34.5" customHeight="1">
      <c r="A429" s="22" t="s">
        <v>25</v>
      </c>
      <c r="B429" s="22"/>
      <c r="C429" s="26" t="s">
        <v>633</v>
      </c>
      <c r="D429" s="26"/>
      <c r="E429" s="26"/>
      <c r="F429" s="26"/>
      <c r="G429" s="26"/>
      <c r="H429" s="24" t="s"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f t="shared" si="70"/>
        <v>0</v>
      </c>
    </row>
    <row r="430" spans="1:14" s="1" customFormat="1" ht="34.5" customHeight="1">
      <c r="A430" s="22" t="s">
        <v>26</v>
      </c>
      <c r="B430" s="22"/>
      <c r="C430" s="26" t="s">
        <v>634</v>
      </c>
      <c r="D430" s="26"/>
      <c r="E430" s="26"/>
      <c r="F430" s="26"/>
      <c r="G430" s="26"/>
      <c r="H430" s="24" t="s">
        <v>1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f t="shared" si="70"/>
        <v>0</v>
      </c>
    </row>
    <row r="431" spans="1:14" s="1" customFormat="1" ht="34.5" customHeight="1">
      <c r="A431" s="22" t="s">
        <v>27</v>
      </c>
      <c r="B431" s="22"/>
      <c r="C431" s="26" t="s">
        <v>635</v>
      </c>
      <c r="D431" s="26"/>
      <c r="E431" s="26"/>
      <c r="F431" s="26"/>
      <c r="G431" s="26"/>
      <c r="H431" s="24" t="s">
        <v>1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f t="shared" si="70"/>
        <v>0</v>
      </c>
    </row>
    <row r="432" spans="1:14" s="1" customFormat="1" ht="34.5" customHeight="1">
      <c r="A432" s="22" t="s">
        <v>28</v>
      </c>
      <c r="B432" s="22"/>
      <c r="C432" s="26" t="s">
        <v>636</v>
      </c>
      <c r="D432" s="26"/>
      <c r="E432" s="26"/>
      <c r="F432" s="26"/>
      <c r="G432" s="26"/>
      <c r="H432" s="24" t="s">
        <v>1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f t="shared" si="70"/>
        <v>0</v>
      </c>
    </row>
    <row r="433" spans="1:14" s="1" customFormat="1" ht="34.5" customHeight="1">
      <c r="A433" s="22" t="s">
        <v>57</v>
      </c>
      <c r="B433" s="22"/>
      <c r="C433" s="28" t="s">
        <v>287</v>
      </c>
      <c r="D433" s="28"/>
      <c r="E433" s="28"/>
      <c r="F433" s="28"/>
      <c r="G433" s="28"/>
      <c r="H433" s="24" t="s">
        <v>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f t="shared" si="70"/>
        <v>0</v>
      </c>
    </row>
    <row r="434" spans="1:14" s="1" customFormat="1" ht="34.5" customHeight="1">
      <c r="A434" s="22" t="s">
        <v>630</v>
      </c>
      <c r="B434" s="22"/>
      <c r="C434" s="30" t="s">
        <v>637</v>
      </c>
      <c r="D434" s="30"/>
      <c r="E434" s="30"/>
      <c r="F434" s="30"/>
      <c r="G434" s="30"/>
      <c r="H434" s="24" t="s">
        <v>1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f t="shared" ref="N434:N447" si="77">M434+L434+K434+J434+I434</f>
        <v>0</v>
      </c>
    </row>
    <row r="435" spans="1:14" s="1" customFormat="1" ht="34.5" customHeight="1">
      <c r="A435" s="22" t="s">
        <v>58</v>
      </c>
      <c r="B435" s="22"/>
      <c r="C435" s="28" t="s">
        <v>288</v>
      </c>
      <c r="D435" s="28"/>
      <c r="E435" s="28"/>
      <c r="F435" s="28"/>
      <c r="G435" s="28"/>
      <c r="H435" s="24" t="s">
        <v>1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f t="shared" si="77"/>
        <v>0</v>
      </c>
    </row>
    <row r="436" spans="1:14" s="1" customFormat="1" ht="34.5" customHeight="1">
      <c r="A436" s="22" t="s">
        <v>631</v>
      </c>
      <c r="B436" s="22"/>
      <c r="C436" s="30" t="s">
        <v>638</v>
      </c>
      <c r="D436" s="30"/>
      <c r="E436" s="30"/>
      <c r="F436" s="30"/>
      <c r="G436" s="30"/>
      <c r="H436" s="24" t="s">
        <v>1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f t="shared" si="77"/>
        <v>0</v>
      </c>
    </row>
    <row r="437" spans="1:14" s="1" customFormat="1" ht="34.5" customHeight="1">
      <c r="A437" s="22" t="s">
        <v>29</v>
      </c>
      <c r="B437" s="22"/>
      <c r="C437" s="26" t="s">
        <v>639</v>
      </c>
      <c r="D437" s="26"/>
      <c r="E437" s="26"/>
      <c r="F437" s="26"/>
      <c r="G437" s="26"/>
      <c r="H437" s="24" t="s">
        <v>1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f t="shared" si="77"/>
        <v>0</v>
      </c>
    </row>
    <row r="438" spans="1:14" s="1" customFormat="1" ht="34.5" customHeight="1" thickBot="1">
      <c r="A438" s="22" t="s">
        <v>30</v>
      </c>
      <c r="B438" s="22"/>
      <c r="C438" s="26" t="s">
        <v>640</v>
      </c>
      <c r="D438" s="26"/>
      <c r="E438" s="26"/>
      <c r="F438" s="26"/>
      <c r="G438" s="26"/>
      <c r="H438" s="24" t="s">
        <v>1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2">
        <f t="shared" si="77"/>
        <v>0</v>
      </c>
    </row>
    <row r="439" spans="1:14" s="1" customFormat="1" ht="34.5" customHeight="1">
      <c r="A439" s="22" t="s">
        <v>105</v>
      </c>
      <c r="B439" s="22"/>
      <c r="C439" s="23" t="s">
        <v>101</v>
      </c>
      <c r="D439" s="23"/>
      <c r="E439" s="23"/>
      <c r="F439" s="23"/>
      <c r="G439" s="23"/>
      <c r="H439" s="24" t="s">
        <v>466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2">
        <f t="shared" si="77"/>
        <v>0</v>
      </c>
    </row>
    <row r="440" spans="1:14" s="1" customFormat="1" ht="34.5" customHeight="1">
      <c r="A440" s="22" t="s">
        <v>107</v>
      </c>
      <c r="B440" s="22"/>
      <c r="C440" s="26" t="s">
        <v>644</v>
      </c>
      <c r="D440" s="26"/>
      <c r="E440" s="26"/>
      <c r="F440" s="26"/>
      <c r="G440" s="26"/>
      <c r="H440" s="24" t="s">
        <v>1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f t="shared" si="77"/>
        <v>0</v>
      </c>
    </row>
    <row r="441" spans="1:14" s="1" customFormat="1" ht="34.5" customHeight="1">
      <c r="A441" s="22" t="s">
        <v>108</v>
      </c>
      <c r="B441" s="22"/>
      <c r="C441" s="28" t="s">
        <v>645</v>
      </c>
      <c r="D441" s="28"/>
      <c r="E441" s="28"/>
      <c r="F441" s="28"/>
      <c r="G441" s="28"/>
      <c r="H441" s="24" t="s">
        <v>1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f t="shared" si="77"/>
        <v>0</v>
      </c>
    </row>
    <row r="442" spans="1:14" s="1" customFormat="1" ht="34.5" customHeight="1">
      <c r="A442" s="22" t="s">
        <v>109</v>
      </c>
      <c r="B442" s="22"/>
      <c r="C442" s="28" t="s">
        <v>664</v>
      </c>
      <c r="D442" s="28"/>
      <c r="E442" s="28"/>
      <c r="F442" s="28"/>
      <c r="G442" s="28"/>
      <c r="H442" s="24" t="s"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f t="shared" si="77"/>
        <v>0</v>
      </c>
    </row>
    <row r="443" spans="1:14" s="1" customFormat="1" ht="34.5" customHeight="1">
      <c r="A443" s="22" t="s">
        <v>110</v>
      </c>
      <c r="B443" s="22"/>
      <c r="C443" s="28" t="s">
        <v>646</v>
      </c>
      <c r="D443" s="28"/>
      <c r="E443" s="28"/>
      <c r="F443" s="28"/>
      <c r="G443" s="28"/>
      <c r="H443" s="24" t="s">
        <v>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f t="shared" si="77"/>
        <v>0</v>
      </c>
    </row>
    <row r="444" spans="1:14" s="1" customFormat="1" ht="34.5" customHeight="1">
      <c r="A444" s="22" t="s">
        <v>111</v>
      </c>
      <c r="B444" s="22"/>
      <c r="C444" s="26" t="s">
        <v>647</v>
      </c>
      <c r="D444" s="26"/>
      <c r="E444" s="26"/>
      <c r="F444" s="26"/>
      <c r="G444" s="26"/>
      <c r="H444" s="24" t="s">
        <v>466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f t="shared" si="77"/>
        <v>0</v>
      </c>
    </row>
    <row r="445" spans="1:14" s="1" customFormat="1" ht="34.5" customHeight="1">
      <c r="A445" s="22" t="s">
        <v>641</v>
      </c>
      <c r="B445" s="22"/>
      <c r="C445" s="28" t="s">
        <v>648</v>
      </c>
      <c r="D445" s="28"/>
      <c r="E445" s="28"/>
      <c r="F445" s="28"/>
      <c r="G445" s="28"/>
      <c r="H445" s="24" t="s">
        <v>1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f t="shared" si="77"/>
        <v>0</v>
      </c>
    </row>
    <row r="446" spans="1:14" s="1" customFormat="1" ht="34.5" customHeight="1">
      <c r="A446" s="22" t="s">
        <v>642</v>
      </c>
      <c r="B446" s="22"/>
      <c r="C446" s="28" t="s">
        <v>649</v>
      </c>
      <c r="D446" s="28"/>
      <c r="E446" s="28"/>
      <c r="F446" s="28"/>
      <c r="G446" s="28"/>
      <c r="H446" s="24" t="s">
        <v>1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f t="shared" si="77"/>
        <v>0</v>
      </c>
    </row>
    <row r="447" spans="1:14" s="1" customFormat="1" ht="34.5" customHeight="1" thickBot="1">
      <c r="A447" s="22" t="s">
        <v>643</v>
      </c>
      <c r="B447" s="22"/>
      <c r="C447" s="28" t="s">
        <v>650</v>
      </c>
      <c r="D447" s="28"/>
      <c r="E447" s="28"/>
      <c r="F447" s="28"/>
      <c r="G447" s="28"/>
      <c r="H447" s="3" t="s">
        <v>1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2">
        <f t="shared" si="77"/>
        <v>0</v>
      </c>
    </row>
    <row r="448" spans="1:14" s="18" customFormat="1" ht="34.5" customHeight="1">
      <c r="A448" s="45"/>
      <c r="B448" s="45"/>
      <c r="C448" s="45"/>
    </row>
    <row r="449" spans="1:14" s="18" customFormat="1" ht="34.5" customHeight="1">
      <c r="A449" s="46" t="s">
        <v>685</v>
      </c>
      <c r="B449" s="45"/>
      <c r="C449" s="45"/>
    </row>
    <row r="450" spans="1:14" s="18" customFormat="1" ht="34.5" customHeight="1">
      <c r="A450" s="47" t="s">
        <v>675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1:14" s="18" customFormat="1" ht="34.5" customHeight="1">
      <c r="A451" s="47" t="s">
        <v>676</v>
      </c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</row>
    <row r="452" spans="1:14" s="18" customFormat="1" ht="34.5" customHeight="1">
      <c r="A452" s="47" t="s">
        <v>677</v>
      </c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</row>
    <row r="453" spans="1:14" s="18" customFormat="1" ht="34.5" customHeight="1">
      <c r="A453" s="47" t="s">
        <v>678</v>
      </c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</row>
    <row r="454" spans="1:14" s="18" customFormat="1" ht="34.5" customHeight="1">
      <c r="A454" s="47" t="s">
        <v>679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</row>
    <row r="455" spans="1:14" s="18" customFormat="1" ht="34.5" customHeight="1">
      <c r="A455" s="47" t="s">
        <v>680</v>
      </c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</row>
    <row r="456" spans="1:14" s="18" customFormat="1" ht="34.5" customHeight="1">
      <c r="A456" s="47" t="s">
        <v>681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</row>
    <row r="457" spans="1:14" s="18" customFormat="1" ht="34.5" customHeight="1">
      <c r="A457" s="47" t="s">
        <v>682</v>
      </c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</row>
    <row r="460" spans="1:14" ht="33.75" customHeight="1">
      <c r="I460" s="48"/>
      <c r="J460" s="48"/>
      <c r="K460" s="48"/>
      <c r="L460" s="48"/>
      <c r="M460" s="48"/>
    </row>
    <row r="462" spans="1:14" ht="18.75">
      <c r="I462" s="48"/>
      <c r="J462" s="48"/>
      <c r="K462" s="48"/>
      <c r="L462" s="48"/>
      <c r="M462" s="48"/>
    </row>
    <row r="464" spans="1:14" ht="18.75">
      <c r="I464" s="48"/>
      <c r="J464" s="48"/>
      <c r="K464" s="48"/>
      <c r="L464" s="48"/>
      <c r="M464" s="48"/>
    </row>
    <row r="467" spans="9:13" ht="18.75">
      <c r="I467" s="48"/>
      <c r="J467" s="48"/>
      <c r="K467" s="48"/>
      <c r="L467" s="48"/>
      <c r="M467" s="48"/>
    </row>
  </sheetData>
  <customSheetViews>
    <customSheetView guid="{653F0D0F-5014-4CFC-AAAF-89489C713EA9}" scale="145" showPageBreaks="1" printArea="1" hiddenColumns="1" view="pageBreakPreview" topLeftCell="A40">
      <selection activeCell="I66" sqref="I66"/>
      <pageMargins left="0.39370078740157483" right="0.31496062992125984" top="0.39370078740157483" bottom="0.31496062992125984" header="0.19685039370078741" footer="0.19685039370078741"/>
      <pageSetup paperSize="8" scale="113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244D941-77CE-42E3-91DD-30FADD3B92B4}" scale="145" showPageBreaks="1" printArea="1" hiddenColumns="1" view="pageBreakPreview">
      <selection activeCell="G14" sqref="G14"/>
      <pageMargins left="0.39370078740157483" right="0.31496062992125984" top="0.39370078740157483" bottom="0.31496062992125984" header="0.19685039370078741" footer="0.19685039370078741"/>
      <pageSetup paperSize="8" scale="110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4AE463F-C5A4-4780-BF3B-00291B014465}" scale="115" showPageBreaks="1" printArea="1" hiddenColumns="1" view="pageBreakPreview" topLeftCell="A232">
      <selection activeCell="O178" sqref="O178"/>
      <colBreaks count="1" manualBreakCount="1">
        <brk id="19" max="1048575" man="1"/>
      </colBreaks>
      <pageMargins left="0.39370078740157483" right="0.31496062992125984" top="0.39370078740157483" bottom="0.31496062992125984" header="0.19685039370078741" footer="0.19685039370078741"/>
      <pageSetup paperSize="8" scale="103" orientation="portrait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873"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0:B20"/>
    <mergeCell ref="A21:B21"/>
    <mergeCell ref="A22:B22"/>
    <mergeCell ref="A23:B23"/>
    <mergeCell ref="A15:N15"/>
    <mergeCell ref="A24:B24"/>
    <mergeCell ref="A25:B25"/>
    <mergeCell ref="C20:G20"/>
    <mergeCell ref="C21:G21"/>
    <mergeCell ref="C22:G22"/>
    <mergeCell ref="C23:G23"/>
    <mergeCell ref="C24:G24"/>
    <mergeCell ref="C25:G25"/>
    <mergeCell ref="A19:N19"/>
    <mergeCell ref="H16:H17"/>
    <mergeCell ref="C16:G17"/>
    <mergeCell ref="A16:B17"/>
    <mergeCell ref="C18:G18"/>
    <mergeCell ref="A18:B18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7:B167"/>
    <mergeCell ref="A168:B168"/>
    <mergeCell ref="A164:B164"/>
    <mergeCell ref="A169:B169"/>
    <mergeCell ref="A170:B170"/>
    <mergeCell ref="A171:B171"/>
    <mergeCell ref="A172:B172"/>
    <mergeCell ref="A173:B173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5:B165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13:G113"/>
    <mergeCell ref="C114:G114"/>
    <mergeCell ref="C115:G115"/>
    <mergeCell ref="C112:G112"/>
    <mergeCell ref="C111:G111"/>
    <mergeCell ref="C109:G109"/>
    <mergeCell ref="C110:G110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A163:N163"/>
    <mergeCell ref="A160:B160"/>
    <mergeCell ref="A161:B161"/>
    <mergeCell ref="A162:B162"/>
    <mergeCell ref="C165:G165"/>
    <mergeCell ref="C166:G166"/>
    <mergeCell ref="A166:B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9:B319"/>
    <mergeCell ref="A320:B320"/>
    <mergeCell ref="A315:N315"/>
    <mergeCell ref="C317:G317"/>
    <mergeCell ref="C318:G318"/>
    <mergeCell ref="A318:B318"/>
    <mergeCell ref="A316:B316"/>
    <mergeCell ref="A317:B317"/>
    <mergeCell ref="C319:G319"/>
    <mergeCell ref="C320:G320"/>
    <mergeCell ref="C314:G314"/>
    <mergeCell ref="C316:G316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7:B337"/>
    <mergeCell ref="A338:B338"/>
    <mergeCell ref="A339:B339"/>
    <mergeCell ref="A336:B336"/>
    <mergeCell ref="A341:B341"/>
    <mergeCell ref="A342:B342"/>
    <mergeCell ref="A343:B343"/>
    <mergeCell ref="A340:B340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69:G369"/>
    <mergeCell ref="C372:G372"/>
    <mergeCell ref="C362:G362"/>
    <mergeCell ref="C363:G363"/>
    <mergeCell ref="A378:B378"/>
    <mergeCell ref="A379:B379"/>
    <mergeCell ref="C378:G378"/>
    <mergeCell ref="C379:G379"/>
    <mergeCell ref="C368:G368"/>
    <mergeCell ref="C370:G370"/>
    <mergeCell ref="C371:G371"/>
    <mergeCell ref="C375:G375"/>
    <mergeCell ref="A364:B364"/>
    <mergeCell ref="C361:G361"/>
    <mergeCell ref="A375:B375"/>
    <mergeCell ref="A376:B376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A358:B358"/>
    <mergeCell ref="A359:B359"/>
    <mergeCell ref="A361:B361"/>
    <mergeCell ref="A362:B362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C321:G321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7:G337"/>
    <mergeCell ref="C338:G338"/>
    <mergeCell ref="C342:G342"/>
    <mergeCell ref="C336:G336"/>
    <mergeCell ref="C339:G339"/>
    <mergeCell ref="C343:G343"/>
    <mergeCell ref="C340:G340"/>
    <mergeCell ref="C345:G345"/>
    <mergeCell ref="C346:G346"/>
    <mergeCell ref="C347:G347"/>
    <mergeCell ref="C348:G348"/>
    <mergeCell ref="C349:G349"/>
    <mergeCell ref="C350:G350"/>
    <mergeCell ref="C351:G351"/>
    <mergeCell ref="C341:G341"/>
    <mergeCell ref="C344:G344"/>
    <mergeCell ref="C352:G352"/>
    <mergeCell ref="C353:G353"/>
    <mergeCell ref="C354:G354"/>
    <mergeCell ref="C355:G355"/>
    <mergeCell ref="C356:G356"/>
    <mergeCell ref="A372:B372"/>
    <mergeCell ref="A373:B373"/>
    <mergeCell ref="A374:B374"/>
    <mergeCell ref="A368:B368"/>
    <mergeCell ref="A370:B370"/>
    <mergeCell ref="A371:B371"/>
    <mergeCell ref="C373:G373"/>
    <mergeCell ref="C374:G374"/>
    <mergeCell ref="A360:B360"/>
    <mergeCell ref="A363:B363"/>
    <mergeCell ref="A365:N365"/>
    <mergeCell ref="A366:B367"/>
    <mergeCell ref="C366:G367"/>
    <mergeCell ref="H366:H367"/>
    <mergeCell ref="C364:G364"/>
    <mergeCell ref="C357:G357"/>
    <mergeCell ref="C358:G358"/>
    <mergeCell ref="C359:G359"/>
    <mergeCell ref="C360:G360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235:B235"/>
    <mergeCell ref="A236:B236"/>
    <mergeCell ref="A238:B238"/>
    <mergeCell ref="A240:B240"/>
    <mergeCell ref="A237:B237"/>
    <mergeCell ref="A239:B239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380:B380"/>
    <mergeCell ref="A385:B385"/>
    <mergeCell ref="C385:G385"/>
    <mergeCell ref="A386:B386"/>
    <mergeCell ref="C386:G386"/>
    <mergeCell ref="A387:B387"/>
    <mergeCell ref="C387:G387"/>
    <mergeCell ref="A388:B388"/>
    <mergeCell ref="C388:G388"/>
    <mergeCell ref="A389:B389"/>
    <mergeCell ref="C389:G389"/>
    <mergeCell ref="A390:B390"/>
    <mergeCell ref="C390:G390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C400:G400"/>
    <mergeCell ref="A401:B401"/>
    <mergeCell ref="C401:G401"/>
    <mergeCell ref="A402:B402"/>
    <mergeCell ref="C402:G402"/>
    <mergeCell ref="A403:B403"/>
    <mergeCell ref="C403:G403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23:B423"/>
    <mergeCell ref="C423:G423"/>
    <mergeCell ref="A424:B424"/>
    <mergeCell ref="C424:G424"/>
    <mergeCell ref="A433:B433"/>
    <mergeCell ref="C433:G433"/>
    <mergeCell ref="A434:B434"/>
    <mergeCell ref="C434:G434"/>
    <mergeCell ref="A425:B425"/>
    <mergeCell ref="C425:G425"/>
    <mergeCell ref="A426:B426"/>
    <mergeCell ref="C426:G426"/>
    <mergeCell ref="A427:B427"/>
    <mergeCell ref="C427:G427"/>
    <mergeCell ref="A428:B428"/>
    <mergeCell ref="C428:G428"/>
    <mergeCell ref="A429:B429"/>
    <mergeCell ref="C429:G429"/>
    <mergeCell ref="A441:B441"/>
    <mergeCell ref="C441:G441"/>
    <mergeCell ref="A438:B438"/>
    <mergeCell ref="C438:G438"/>
    <mergeCell ref="A439:B439"/>
    <mergeCell ref="C439:G439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50:N450"/>
    <mergeCell ref="A451:N451"/>
    <mergeCell ref="A452:N452"/>
    <mergeCell ref="A453:N453"/>
    <mergeCell ref="A454:N454"/>
    <mergeCell ref="A455:N455"/>
    <mergeCell ref="A456:N456"/>
    <mergeCell ref="A457:N457"/>
    <mergeCell ref="A6:N6"/>
    <mergeCell ref="A8:N8"/>
    <mergeCell ref="A9:N9"/>
    <mergeCell ref="A10:N10"/>
    <mergeCell ref="A11:N11"/>
    <mergeCell ref="A13:N13"/>
    <mergeCell ref="A14:N14"/>
    <mergeCell ref="A442:B442"/>
    <mergeCell ref="C442:G442"/>
    <mergeCell ref="A443:B443"/>
    <mergeCell ref="C443:G443"/>
    <mergeCell ref="A440:B440"/>
    <mergeCell ref="C440:G440"/>
    <mergeCell ref="C436:G436"/>
    <mergeCell ref="A437:B437"/>
    <mergeCell ref="C437:G437"/>
  </mergeCells>
  <pageMargins left="0.39370078740157483" right="0.11811023622047245" top="0.19685039370078741" bottom="0.31496062992125984" header="0.19685039370078741" footer="0.19685039370078741"/>
  <pageSetup paperSize="9" scale="43" orientation="portrait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стр.1_4</vt:lpstr>
      <vt:lpstr>Лист1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a.smakula</cp:lastModifiedBy>
  <cp:lastPrinted>2023-10-30T05:36:57Z</cp:lastPrinted>
  <dcterms:created xsi:type="dcterms:W3CDTF">2012-05-12T07:32:36Z</dcterms:created>
  <dcterms:modified xsi:type="dcterms:W3CDTF">2024-04-26T07:18:37Z</dcterms:modified>
</cp:coreProperties>
</file>